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rban Forests website content review\"/>
    </mc:Choice>
  </mc:AlternateContent>
  <xr:revisionPtr revIDLastSave="0" documentId="8_{D53C71F9-79FD-4A45-8EDF-EB18E53B3B44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TPZ" sheetId="1" r:id="rId1"/>
    <sheet name="SRZ" sheetId="2" r:id="rId2"/>
  </sheets>
  <calcPr calcId="191029"/>
  <customWorkbookViews>
    <customWorkbookView name="Testing for fun" guid="{FBC9E72A-12D2-4F63-AAA0-F5713D337A2C}" maximized="1" windowWidth="1920" windowHeight="855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1" l="1"/>
  <c r="C63" i="1" s="1"/>
  <c r="C23" i="1"/>
  <c r="C26" i="1" s="1"/>
  <c r="A27" i="1" s="1"/>
  <c r="A66" i="1"/>
  <c r="Y25" i="2"/>
  <c r="C20" i="2"/>
  <c r="AB33" i="2" s="1"/>
  <c r="AA29" i="2"/>
  <c r="AA28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9" i="2"/>
  <c r="AA32" i="2"/>
  <c r="AB29" i="2"/>
  <c r="AB32" i="2"/>
</calcChain>
</file>

<file path=xl/sharedStrings.xml><?xml version="1.0" encoding="utf-8"?>
<sst xmlns="http://schemas.openxmlformats.org/spreadsheetml/2006/main" count="99" uniqueCount="52">
  <si>
    <t>The radius of the TPZ is calculated for each tree by multiplying its DBH x 12</t>
  </si>
  <si>
    <t>=</t>
  </si>
  <si>
    <t>DETERMINING THE TPZ AS 4970 - 2009 Section 3.2</t>
  </si>
  <si>
    <t>where,</t>
  </si>
  <si>
    <t>trunk diameter measured at 1.4m above ground level</t>
  </si>
  <si>
    <t xml:space="preserve">        DBH</t>
  </si>
  <si>
    <t>therefore,</t>
  </si>
  <si>
    <t>Is the tree a palm, monocot, cycad or fern?</t>
  </si>
  <si>
    <t>enter YES/NO</t>
  </si>
  <si>
    <t>circumference of the trunk divided by π</t>
  </si>
  <si>
    <t xml:space="preserve">        circumference</t>
  </si>
  <si>
    <t>OR,</t>
  </si>
  <si>
    <t>NO</t>
  </si>
  <si>
    <t xml:space="preserve">An indicative SRZ radius can be determined from the trunk diameters measured immediately </t>
  </si>
  <si>
    <t>above the root buttress using the following formula or Figure 1.</t>
  </si>
  <si>
    <t>Ammendment No. 1 to AS 4970 - 2009 Protection of trees on development sites</t>
  </si>
  <si>
    <t>AS 4970/Amdt 1/2010-03-26</t>
  </si>
  <si>
    <t>SRZ radius</t>
  </si>
  <si>
    <t>trunk diameter, in m, measured above the root buttress</t>
  </si>
  <si>
    <t xml:space="preserve">        D</t>
  </si>
  <si>
    <t>STEM DIAMETER (D), m</t>
  </si>
  <si>
    <r>
      <t>R</t>
    </r>
    <r>
      <rPr>
        <b/>
        <vertAlign val="subscript"/>
        <sz val="10"/>
        <rFont val="Arial"/>
        <family val="2"/>
      </rPr>
      <t>SRZ</t>
    </r>
  </si>
  <si>
    <t>Vertical axis</t>
  </si>
  <si>
    <t>Horizontal axis</t>
  </si>
  <si>
    <r>
      <t>DBH</t>
    </r>
    <r>
      <rPr>
        <vertAlign val="subscript"/>
        <sz val="10"/>
        <rFont val="Arial"/>
        <family val="2"/>
      </rPr>
      <t>1</t>
    </r>
  </si>
  <si>
    <r>
      <t>DBH</t>
    </r>
    <r>
      <rPr>
        <vertAlign val="subscript"/>
        <sz val="10"/>
        <rFont val="Arial"/>
        <family val="2"/>
      </rPr>
      <t>2</t>
    </r>
  </si>
  <si>
    <r>
      <t>DBH</t>
    </r>
    <r>
      <rPr>
        <vertAlign val="subscript"/>
        <sz val="10"/>
        <rFont val="Arial"/>
        <family val="2"/>
      </rPr>
      <t>3</t>
    </r>
  </si>
  <si>
    <r>
      <t>DBH</t>
    </r>
    <r>
      <rPr>
        <vertAlign val="subscript"/>
        <sz val="10"/>
        <rFont val="Arial"/>
        <family val="2"/>
      </rPr>
      <t>4</t>
    </r>
  </si>
  <si>
    <r>
      <t>DBH</t>
    </r>
    <r>
      <rPr>
        <vertAlign val="subscript"/>
        <sz val="10"/>
        <rFont val="Arial"/>
        <family val="2"/>
      </rPr>
      <t>5</t>
    </r>
  </si>
  <si>
    <r>
      <t>DBH</t>
    </r>
    <r>
      <rPr>
        <vertAlign val="subscript"/>
        <sz val="10"/>
        <rFont val="Arial"/>
        <family val="2"/>
      </rPr>
      <t>6</t>
    </r>
  </si>
  <si>
    <t>m</t>
  </si>
  <si>
    <t>Tree Protection Zone (TPZ)</t>
  </si>
  <si>
    <t>For Multi Stem Trees use the following formula to calculate the trunk diameter</t>
  </si>
  <si>
    <t>Total Depth at Breast Height</t>
  </si>
  <si>
    <t xml:space="preserve">Single Stem </t>
  </si>
  <si>
    <t>Multi Stemmed Trees</t>
  </si>
  <si>
    <t>DBH in meters  x 12</t>
  </si>
  <si>
    <t>Tree Protection Zone</t>
  </si>
  <si>
    <r>
      <t>(</t>
    </r>
    <r>
      <rPr>
        <i/>
        <sz val="11"/>
        <rFont val="Arial"/>
        <family val="2"/>
      </rPr>
      <t>D</t>
    </r>
    <r>
      <rPr>
        <sz val="11"/>
        <rFont val="Arial"/>
        <family val="2"/>
      </rPr>
      <t xml:space="preserve"> x 50)</t>
    </r>
    <r>
      <rPr>
        <vertAlign val="superscript"/>
        <sz val="11"/>
        <rFont val="Arial"/>
        <family val="2"/>
      </rPr>
      <t>0.42</t>
    </r>
    <r>
      <rPr>
        <sz val="11"/>
        <rFont val="Arial"/>
        <family val="2"/>
      </rPr>
      <t xml:space="preserve"> x 0.64</t>
    </r>
  </si>
  <si>
    <r>
      <rPr>
        <b/>
        <sz val="11"/>
        <color indexed="10"/>
        <rFont val="Arial"/>
        <family val="2"/>
      </rPr>
      <t>Note: T</t>
    </r>
    <r>
      <rPr>
        <sz val="11"/>
        <color indexed="10"/>
        <rFont val="Arial"/>
        <family val="2"/>
      </rPr>
      <t>he SRZ formula and graph do not apply to palms, other monocots, cycads and tree ferns</t>
    </r>
  </si>
  <si>
    <t>see TPZ notes on previous sheet.</t>
  </si>
  <si>
    <t>The SRZ is the minimum area required for tree stability. A larger area is required to maintain a viable tree.</t>
  </si>
  <si>
    <r>
      <rPr>
        <b/>
        <sz val="11"/>
        <color indexed="10"/>
        <rFont val="Arial"/>
        <family val="2"/>
      </rPr>
      <t xml:space="preserve">Note: </t>
    </r>
    <r>
      <rPr>
        <sz val="11"/>
        <color indexed="10"/>
        <rFont val="Arial"/>
        <family val="2"/>
      </rPr>
      <t>The SRZ formula does not apply to trees with asymmetrical root plates.</t>
    </r>
  </si>
  <si>
    <t xml:space="preserve">therefore </t>
  </si>
  <si>
    <t>DBH = Diameter at breast height measured at 1.4m above ground level.</t>
  </si>
  <si>
    <t>Note: Radius is measured from the centre of the stem at 1.4m above ground level</t>
  </si>
  <si>
    <t>planting is being designed to ensure a radial root system.</t>
  </si>
  <si>
    <t xml:space="preserve">The SRZ only needs to be calculated when major encroachment into a TPZ is proposed, or where </t>
  </si>
  <si>
    <r>
      <t>DBH</t>
    </r>
    <r>
      <rPr>
        <vertAlign val="subscript"/>
        <sz val="10"/>
        <rFont val="Arial"/>
        <family val="2"/>
      </rPr>
      <t>7</t>
    </r>
  </si>
  <si>
    <r>
      <t>DBH</t>
    </r>
    <r>
      <rPr>
        <vertAlign val="subscript"/>
        <sz val="10"/>
        <rFont val="Arial"/>
        <family val="2"/>
      </rPr>
      <t>8</t>
    </r>
  </si>
  <si>
    <t>cm</t>
  </si>
  <si>
    <t>The TPZ of a palm is 1.0m outside the outer edge of the fronds.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</si>
</sst>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9" fillId="0" borderId="0" xfId="0" applyFont="1" applyFill="1" applyBorder="1"/>
    <xf numFmtId="0" fontId="7" fillId="0" borderId="0" xfId="0" applyFont="1" applyFill="1" applyBorder="1"/>
    <xf numFmtId="0" fontId="9" fillId="0" borderId="10" xfId="0" applyFont="1" applyBorder="1"/>
    <xf numFmtId="0" fontId="14" fillId="0" borderId="11" xfId="0" applyFont="1" applyFill="1" applyBorder="1"/>
    <xf numFmtId="0" fontId="9" fillId="0" borderId="11" xfId="0" applyFont="1" applyFill="1" applyBorder="1"/>
    <xf numFmtId="0" fontId="9" fillId="0" borderId="11" xfId="0" applyFont="1" applyBorder="1"/>
    <xf numFmtId="0" fontId="9" fillId="6" borderId="10" xfId="0" applyFont="1" applyFill="1" applyBorder="1"/>
    <xf numFmtId="0" fontId="0" fillId="6" borderId="10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9" xfId="0" applyFill="1" applyBorder="1"/>
    <xf numFmtId="0" fontId="9" fillId="0" borderId="0" xfId="0" applyFont="1" applyBorder="1"/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6" borderId="14" xfId="0" applyFont="1" applyFill="1" applyBorder="1"/>
    <xf numFmtId="0" fontId="9" fillId="0" borderId="15" xfId="0" applyFont="1" applyBorder="1"/>
    <xf numFmtId="0" fontId="7" fillId="6" borderId="15" xfId="0" applyFont="1" applyFill="1" applyBorder="1"/>
    <xf numFmtId="0" fontId="6" fillId="0" borderId="15" xfId="0" applyFont="1" applyBorder="1" applyAlignment="1">
      <alignment wrapText="1"/>
    </xf>
    <xf numFmtId="0" fontId="0" fillId="0" borderId="15" xfId="0" applyBorder="1"/>
    <xf numFmtId="0" fontId="1" fillId="0" borderId="15" xfId="0" applyFont="1" applyBorder="1"/>
    <xf numFmtId="0" fontId="6" fillId="0" borderId="15" xfId="0" applyFont="1" applyBorder="1"/>
    <xf numFmtId="0" fontId="2" fillId="0" borderId="15" xfId="0" applyFont="1" applyBorder="1"/>
    <xf numFmtId="0" fontId="2" fillId="0" borderId="16" xfId="0" applyFont="1" applyBorder="1"/>
    <xf numFmtId="0" fontId="0" fillId="0" borderId="10" xfId="0" applyFill="1" applyBorder="1" applyAlignment="1">
      <alignment horizontal="center"/>
    </xf>
    <xf numFmtId="0" fontId="6" fillId="0" borderId="15" xfId="0" applyFont="1" applyFill="1" applyBorder="1"/>
    <xf numFmtId="0" fontId="0" fillId="0" borderId="15" xfId="0" applyFill="1" applyBorder="1"/>
    <xf numFmtId="0" fontId="2" fillId="0" borderId="15" xfId="0" applyFont="1" applyFill="1" applyBorder="1"/>
    <xf numFmtId="0" fontId="4" fillId="0" borderId="9" xfId="0" applyFont="1" applyFill="1" applyBorder="1" applyAlignment="1">
      <alignment horizontal="left"/>
    </xf>
    <xf numFmtId="0" fontId="14" fillId="0" borderId="14" xfId="0" applyFont="1" applyBorder="1"/>
    <xf numFmtId="0" fontId="9" fillId="0" borderId="15" xfId="0" applyFont="1" applyBorder="1" applyAlignment="1"/>
    <xf numFmtId="0" fontId="9" fillId="0" borderId="15" xfId="0" applyFont="1" applyFill="1" applyBorder="1"/>
    <xf numFmtId="0" fontId="14" fillId="0" borderId="15" xfId="0" applyFont="1" applyFill="1" applyBorder="1"/>
    <xf numFmtId="0" fontId="0" fillId="0" borderId="16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AS 4970 - 2009 - Figure 1 CHECK ONLY</a:t>
            </a:r>
          </a:p>
        </c:rich>
      </c:tx>
      <c:layout>
        <c:manualLayout>
          <c:xMode val="edge"/>
          <c:yMode val="edge"/>
          <c:x val="0.32959326788218796"/>
          <c:y val="3.2085467471905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33800841514724E-2"/>
          <c:y val="0.16844919786096257"/>
          <c:w val="0.77840112201963529"/>
          <c:h val="0.66310160427807485"/>
        </c:manualLayout>
      </c:layout>
      <c:scatterChart>
        <c:scatterStyle val="lineMarker"/>
        <c:varyColors val="0"/>
        <c:ser>
          <c:idx val="0"/>
          <c:order val="0"/>
          <c:tx>
            <c:v>Vertical Axis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SRZ!$AA$28:$AA$29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SRZ!$AB$28:$AB$29</c:f>
              <c:numCache>
                <c:formatCode>General</c:formatCode>
                <c:ptCount val="2"/>
                <c:pt idx="0">
                  <c:v>0</c:v>
                </c:pt>
                <c:pt idx="1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CA-47DC-9038-C0EAFD1DEBA9}"/>
            </c:ext>
          </c:extLst>
        </c:ser>
        <c:ser>
          <c:idx val="1"/>
          <c:order val="1"/>
          <c:tx>
            <c:v>Horizontal Axis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SRZ!$AA$32:$AA$33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SRZ!$AB$32:$AB$33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CA-47DC-9038-C0EAFD1DEBA9}"/>
            </c:ext>
          </c:extLst>
        </c:ser>
        <c:ser>
          <c:idx val="2"/>
          <c:order val="2"/>
          <c:tx>
            <c:v>Figure 1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SRZ!$X$9:$X$209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SRZ!$Y$9:$Y$209</c:f>
              <c:numCache>
                <c:formatCode>General</c:formatCode>
                <c:ptCount val="201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1.5327727419122286</c:v>
                </c:pt>
                <c:pt idx="17">
                  <c:v>1.5723018404504288</c:v>
                </c:pt>
                <c:pt idx="18">
                  <c:v>1.6105040746727053</c:v>
                </c:pt>
                <c:pt idx="19">
                  <c:v>1.6474941767432543</c:v>
                </c:pt>
                <c:pt idx="20">
                  <c:v>1.6833715148130446</c:v>
                </c:pt>
                <c:pt idx="21">
                  <c:v>1.7182228078103776</c:v>
                </c:pt>
                <c:pt idx="22">
                  <c:v>1.7521242552520884</c:v>
                </c:pt>
                <c:pt idx="23">
                  <c:v>1.7851432287822</c:v>
                </c:pt>
                <c:pt idx="24">
                  <c:v>1.8173396306157159</c:v>
                </c:pt>
                <c:pt idx="25">
                  <c:v>1.848766995522571</c:v>
                </c:pt>
                <c:pt idx="26">
                  <c:v>1.8794733930152507</c:v>
                </c:pt>
                <c:pt idx="27">
                  <c:v>1.9095021722002929</c:v>
                </c:pt>
                <c:pt idx="28">
                  <c:v>1.9388925815019749</c:v>
                </c:pt>
                <c:pt idx="29">
                  <c:v>1.9676802879655708</c:v>
                </c:pt>
                <c:pt idx="30">
                  <c:v>1.9958978152904414</c:v>
                </c:pt>
                <c:pt idx="31">
                  <c:v>2.0235749155785503</c:v>
                </c:pt>
                <c:pt idx="32">
                  <c:v>2.050738886629432</c:v>
                </c:pt>
                <c:pt idx="33">
                  <c:v>2.0774148441993909</c:v>
                </c:pt>
                <c:pt idx="34">
                  <c:v>2.1036259567795459</c:v>
                </c:pt>
                <c:pt idx="35">
                  <c:v>2.1293936489964365</c:v>
                </c:pt>
                <c:pt idx="36">
                  <c:v>2.1547377785999222</c:v>
                </c:pt>
                <c:pt idx="37">
                  <c:v>2.1796767911022359</c:v>
                </c:pt>
                <c:pt idx="38">
                  <c:v>2.2042278554144605</c:v>
                </c:pt>
                <c:pt idx="39">
                  <c:v>2.2284069832512667</c:v>
                </c:pt>
                <c:pt idx="40">
                  <c:v>2.2522291346104097</c:v>
                </c:pt>
                <c:pt idx="41">
                  <c:v>2.2757083112565728</c:v>
                </c:pt>
                <c:pt idx="42">
                  <c:v>2.2988576398314664</c:v>
                </c:pt>
                <c:pt idx="43">
                  <c:v>2.3216894459595969</c:v>
                </c:pt>
                <c:pt idx="44">
                  <c:v>2.3442153205108638</c:v>
                </c:pt>
                <c:pt idx="45">
                  <c:v>2.3664461790085456</c:v>
                </c:pt>
                <c:pt idx="46">
                  <c:v>2.3883923150275543</c:v>
                </c:pt>
                <c:pt idx="47">
                  <c:v>2.4100634483076657</c:v>
                </c:pt>
                <c:pt idx="48">
                  <c:v>2.4314687682055816</c:v>
                </c:pt>
                <c:pt idx="49">
                  <c:v>2.4526169730246035</c:v>
                </c:pt>
                <c:pt idx="50">
                  <c:v>2.4735163056887801</c:v>
                </c:pt>
                <c:pt idx="51">
                  <c:v>2.4941745861672486</c:v>
                </c:pt>
                <c:pt idx="52">
                  <c:v>2.5145992410024518</c:v>
                </c:pt>
                <c:pt idx="53">
                  <c:v>2.5347973302513656</c:v>
                </c:pt>
                <c:pt idx="54">
                  <c:v>2.5547755721107075</c:v>
                </c:pt>
                <c:pt idx="55">
                  <c:v>2.5745403654642303</c:v>
                </c:pt>
                <c:pt idx="56">
                  <c:v>2.5940978105618702</c:v>
                </c:pt>
                <c:pt idx="57">
                  <c:v>2.6134537280159793</c:v>
                </c:pt>
                <c:pt idx="58">
                  <c:v>2.6326136762786088</c:v>
                </c:pt>
                <c:pt idx="59">
                  <c:v>2.6515829677452714</c:v>
                </c:pt>
                <c:pt idx="60">
                  <c:v>2.6703666836144833</c:v>
                </c:pt>
                <c:pt idx="61">
                  <c:v>2.6889696876182856</c:v>
                </c:pt>
                <c:pt idx="62">
                  <c:v>2.7073966387265229</c:v>
                </c:pt>
                <c:pt idx="63">
                  <c:v>2.7256520029168603</c:v>
                </c:pt>
                <c:pt idx="64">
                  <c:v>2.7437400640929104</c:v>
                </c:pt>
                <c:pt idx="65">
                  <c:v>2.7616649342244264</c:v>
                </c:pt>
                <c:pt idx="66">
                  <c:v>2.7794305627760632</c:v>
                </c:pt>
                <c:pt idx="67">
                  <c:v>2.7970407454845985</c:v>
                </c:pt>
                <c:pt idx="68">
                  <c:v>2.814499132538653</c:v>
                </c:pt>
                <c:pt idx="69">
                  <c:v>2.8318092362097484</c:v>
                </c:pt>
                <c:pt idx="70">
                  <c:v>2.8489744379788782</c:v>
                </c:pt>
                <c:pt idx="71">
                  <c:v>2.8659979951986667</c:v>
                </c:pt>
                <c:pt idx="72">
                  <c:v>2.8828830473274532</c:v>
                </c:pt>
                <c:pt idx="73">
                  <c:v>2.8996326217683657</c:v>
                </c:pt>
                <c:pt idx="74">
                  <c:v>2.9162496393434538</c:v>
                </c:pt>
                <c:pt idx="75">
                  <c:v>2.9327369194302966</c:v>
                </c:pt>
                <c:pt idx="76">
                  <c:v>2.9490971847861056</c:v>
                </c:pt>
                <c:pt idx="77">
                  <c:v>2.9653330660821862</c:v>
                </c:pt>
                <c:pt idx="78">
                  <c:v>2.9814471061696639</c:v>
                </c:pt>
                <c:pt idx="79">
                  <c:v>2.9974417640956439</c:v>
                </c:pt>
                <c:pt idx="80">
                  <c:v>3.0133194188873471</c:v>
                </c:pt>
                <c:pt idx="81">
                  <c:v>3.0290823731203806</c:v>
                </c:pt>
                <c:pt idx="82">
                  <c:v>3.0447328562859384</c:v>
                </c:pt>
                <c:pt idx="83">
                  <c:v>3.0602730279705685</c:v>
                </c:pt>
                <c:pt idx="84">
                  <c:v>3.0757049808610866</c:v>
                </c:pt>
                <c:pt idx="85">
                  <c:v>3.0910307435861855</c:v>
                </c:pt>
                <c:pt idx="86">
                  <c:v>3.1062522834054467</c:v>
                </c:pt>
                <c:pt idx="87">
                  <c:v>3.1213715087556126</c:v>
                </c:pt>
                <c:pt idx="88">
                  <c:v>3.1363902716632417</c:v>
                </c:pt>
                <c:pt idx="89">
                  <c:v>3.1513103700322067</c:v>
                </c:pt>
                <c:pt idx="90">
                  <c:v>3.1661335498138414</c:v>
                </c:pt>
                <c:pt idx="91">
                  <c:v>3.1808615070670005</c:v>
                </c:pt>
                <c:pt idx="92">
                  <c:v>3.1954958899147567</c:v>
                </c:pt>
                <c:pt idx="93">
                  <c:v>3.2100383004039874</c:v>
                </c:pt>
                <c:pt idx="94">
                  <c:v>3.2244902962736597</c:v>
                </c:pt>
                <c:pt idx="95">
                  <c:v>3.2388533926372163</c:v>
                </c:pt>
                <c:pt idx="96">
                  <c:v>3.253129063584093</c:v>
                </c:pt>
                <c:pt idx="97">
                  <c:v>3.2673187437050548</c:v>
                </c:pt>
                <c:pt idx="98">
                  <c:v>3.2814238295457234</c:v>
                </c:pt>
                <c:pt idx="99">
                  <c:v>3.2954456809923678</c:v>
                </c:pt>
                <c:pt idx="100">
                  <c:v>3.3093856225937661</c:v>
                </c:pt>
                <c:pt idx="101">
                  <c:v>3.3232449448227026</c:v>
                </c:pt>
                <c:pt idx="102">
                  <c:v>3.3370249052804106</c:v>
                </c:pt>
                <c:pt idx="103">
                  <c:v>3.3507267298470929</c:v>
                </c:pt>
                <c:pt idx="104">
                  <c:v>3.3643516137814236</c:v>
                </c:pt>
                <c:pt idx="105">
                  <c:v>3.377900722771749</c:v>
                </c:pt>
                <c:pt idx="106">
                  <c:v>3.3913751939415744</c:v>
                </c:pt>
                <c:pt idx="107">
                  <c:v>3.4047761368117144</c:v>
                </c:pt>
                <c:pt idx="108">
                  <c:v>3.4181046342213688</c:v>
                </c:pt>
                <c:pt idx="109">
                  <c:v>3.4313617432102439</c:v>
                </c:pt>
                <c:pt idx="110">
                  <c:v>3.4445484958637009</c:v>
                </c:pt>
                <c:pt idx="111">
                  <c:v>3.4576659001228056</c:v>
                </c:pt>
                <c:pt idx="112">
                  <c:v>3.4707149405610496</c:v>
                </c:pt>
                <c:pt idx="113">
                  <c:v>3.4836965791293695</c:v>
                </c:pt>
                <c:pt idx="114">
                  <c:v>3.4966117558710677</c:v>
                </c:pt>
                <c:pt idx="115">
                  <c:v>3.5094613896080702</c:v>
                </c:pt>
                <c:pt idx="116">
                  <c:v>3.5222463785999167</c:v>
                </c:pt>
                <c:pt idx="117">
                  <c:v>3.5349676011768105</c:v>
                </c:pt>
                <c:pt idx="118">
                  <c:v>3.5476259163479327</c:v>
                </c:pt>
                <c:pt idx="119">
                  <c:v>3.5602221643862091</c:v>
                </c:pt>
                <c:pt idx="120">
                  <c:v>3.5727571673906242</c:v>
                </c:pt>
                <c:pt idx="121">
                  <c:v>3.5852317298271301</c:v>
                </c:pt>
                <c:pt idx="122">
                  <c:v>3.5976466390491084</c:v>
                </c:pt>
                <c:pt idx="123">
                  <c:v>3.6100026657983704</c:v>
                </c:pt>
                <c:pt idx="124">
                  <c:v>3.6223005646875159</c:v>
                </c:pt>
                <c:pt idx="125">
                  <c:v>3.6345410746645364</c:v>
                </c:pt>
                <c:pt idx="126">
                  <c:v>3.6467249194604232</c:v>
                </c:pt>
                <c:pt idx="127">
                  <c:v>3.6588528080205487</c:v>
                </c:pt>
                <c:pt idx="128">
                  <c:v>3.6709254349205178</c:v>
                </c:pt>
                <c:pt idx="129">
                  <c:v>3.6829434807671806</c:v>
                </c:pt>
                <c:pt idx="130">
                  <c:v>3.6949076125854354</c:v>
                </c:pt>
                <c:pt idx="131">
                  <c:v>3.7068184841914347</c:v>
                </c:pt>
                <c:pt idx="132">
                  <c:v>3.7186767365527658</c:v>
                </c:pt>
                <c:pt idx="133">
                  <c:v>3.7304829981361762</c:v>
                </c:pt>
                <c:pt idx="134">
                  <c:v>3.7422378852433313</c:v>
                </c:pt>
                <c:pt idx="135">
                  <c:v>3.7539420023351391</c:v>
                </c:pt>
                <c:pt idx="136">
                  <c:v>3.7655959423450742</c:v>
                </c:pt>
                <c:pt idx="137">
                  <c:v>3.7772002869819934</c:v>
                </c:pt>
                <c:pt idx="138">
                  <c:v>3.788755607022837</c:v>
                </c:pt>
                <c:pt idx="139">
                  <c:v>3.8002624625956343</c:v>
                </c:pt>
                <c:pt idx="140">
                  <c:v>3.8117214034532192</c:v>
                </c:pt>
                <c:pt idx="141">
                  <c:v>3.8231329692379776</c:v>
                </c:pt>
                <c:pt idx="142">
                  <c:v>3.8344976897380509</c:v>
                </c:pt>
                <c:pt idx="143">
                  <c:v>3.8458160851352665</c:v>
                </c:pt>
                <c:pt idx="144">
                  <c:v>3.8570886662451542</c:v>
                </c:pt>
                <c:pt idx="145">
                  <c:v>3.868315934749333</c:v>
                </c:pt>
                <c:pt idx="146">
                  <c:v>3.8794983834205921</c:v>
                </c:pt>
                <c:pt idx="147">
                  <c:v>3.8906364963409028</c:v>
                </c:pt>
                <c:pt idx="148">
                  <c:v>3.9017307491126689</c:v>
                </c:pt>
                <c:pt idx="149">
                  <c:v>3.9127816090634338</c:v>
                </c:pt>
                <c:pt idx="150">
                  <c:v>3.9237895354443313</c:v>
                </c:pt>
                <c:pt idx="151">
                  <c:v>3.9347549796224652</c:v>
                </c:pt>
                <c:pt idx="152">
                  <c:v>3.9456783852674802</c:v>
                </c:pt>
                <c:pt idx="153">
                  <c:v>3.9565601885325128</c:v>
                </c:pt>
                <c:pt idx="154">
                  <c:v>3.9674008182297436</c:v>
                </c:pt>
                <c:pt idx="155">
                  <c:v>3.9782006960007257</c:v>
                </c:pt>
                <c:pt idx="156">
                  <c:v>3.9889602364817085</c:v>
                </c:pt>
                <c:pt idx="157">
                  <c:v>3.9996798474640984</c:v>
                </c:pt>
                <c:pt idx="158">
                  <c:v>4.0103599300502548</c:v>
                </c:pt>
                <c:pt idx="159">
                  <c:v>4.0210008788047791</c:v>
                </c:pt>
                <c:pt idx="160">
                  <c:v>4.031603081901455</c:v>
                </c:pt>
                <c:pt idx="161">
                  <c:v>4.0421669212659834</c:v>
                </c:pt>
                <c:pt idx="162">
                  <c:v>4.052692772714666</c:v>
                </c:pt>
                <c:pt idx="163">
                  <c:v>4.0631810060891818</c:v>
                </c:pt>
                <c:pt idx="164">
                  <c:v>4.0736319853875811</c:v>
                </c:pt>
                <c:pt idx="165">
                  <c:v>4.0840460688916131</c:v>
                </c:pt>
                <c:pt idx="166">
                  <c:v>4.0944236092905548</c:v>
                </c:pt>
                <c:pt idx="167">
                  <c:v>4.1047649538015918</c:v>
                </c:pt>
                <c:pt idx="168">
                  <c:v>4.1150704442869381</c:v>
                </c:pt>
                <c:pt idx="169">
                  <c:v>4.1253404173677515</c:v>
                </c:pt>
                <c:pt idx="170">
                  <c:v>4.1355752045349625</c:v>
                </c:pt>
                <c:pt idx="171">
                  <c:v>4.1457751322571328</c:v>
                </c:pt>
                <c:pt idx="172">
                  <c:v>4.1559405220854257</c:v>
                </c:pt>
                <c:pt idx="173">
                  <c:v>4.1660716907557909</c:v>
                </c:pt>
                <c:pt idx="174">
                  <c:v>4.1761689502884334</c:v>
                </c:pt>
                <c:pt idx="175">
                  <c:v>4.1862326080846897</c:v>
                </c:pt>
                <c:pt idx="176">
                  <c:v>4.1962629670213509</c:v>
                </c:pt>
                <c:pt idx="177">
                  <c:v>4.2062603255425586</c:v>
                </c:pt>
                <c:pt idx="178">
                  <c:v>4.2162249777493086</c:v>
                </c:pt>
                <c:pt idx="179">
                  <c:v>4.2261572134866547</c:v>
                </c:pt>
                <c:pt idx="180">
                  <c:v>4.2360573184287054</c:v>
                </c:pt>
                <c:pt idx="181">
                  <c:v>4.2459255741614355</c:v>
                </c:pt>
                <c:pt idx="182">
                  <c:v>4.2557622582634185</c:v>
                </c:pt>
                <c:pt idx="183">
                  <c:v>4.2655676443845412</c:v>
                </c:pt>
                <c:pt idx="184">
                  <c:v>4.2753420023227218</c:v>
                </c:pt>
                <c:pt idx="185">
                  <c:v>4.2850855980987532</c:v>
                </c:pt>
                <c:pt idx="186">
                  <c:v>4.2947986940292742</c:v>
                </c:pt>
                <c:pt idx="187">
                  <c:v>4.30448154879796</c:v>
                </c:pt>
                <c:pt idx="188">
                  <c:v>4.3141344175249641</c:v>
                </c:pt>
                <c:pt idx="189">
                  <c:v>4.3237575518346709</c:v>
                </c:pt>
                <c:pt idx="190">
                  <c:v>4.3333511999218146</c:v>
                </c:pt>
                <c:pt idx="191">
                  <c:v>4.3429156066160042</c:v>
                </c:pt>
                <c:pt idx="192">
                  <c:v>4.3524510134446999</c:v>
                </c:pt>
                <c:pt idx="193">
                  <c:v>4.3619576586946938</c:v>
                </c:pt>
                <c:pt idx="194">
                  <c:v>4.3714357774721355</c:v>
                </c:pt>
                <c:pt idx="195">
                  <c:v>4.3808856017611326</c:v>
                </c:pt>
                <c:pt idx="196">
                  <c:v>4.3903073604809899</c:v>
                </c:pt>
                <c:pt idx="197">
                  <c:v>4.3997012795421053</c:v>
                </c:pt>
                <c:pt idx="198">
                  <c:v>4.4090675819005716</c:v>
                </c:pt>
                <c:pt idx="199">
                  <c:v>4.4184064876115121</c:v>
                </c:pt>
                <c:pt idx="200">
                  <c:v>4.427718213881195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CA-47DC-9038-C0EAFD1DE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232"/>
        <c:axId val="50589696"/>
      </c:scatterChart>
      <c:valAx>
        <c:axId val="50575232"/>
        <c:scaling>
          <c:orientation val="minMax"/>
          <c:max val="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STEM DIAMETER (D), m</a:t>
                </a:r>
              </a:p>
            </c:rich>
          </c:tx>
          <c:layout>
            <c:manualLayout>
              <c:xMode val="edge"/>
              <c:yMode val="edge"/>
              <c:x val="0.3744740532959327"/>
              <c:y val="0.90374334276176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89696"/>
        <c:crosses val="autoZero"/>
        <c:crossBetween val="midCat"/>
      </c:valAx>
      <c:valAx>
        <c:axId val="5058969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Rsrz STRUCTURAL ROOT ZONE RADIUS, m</a:t>
                </a:r>
              </a:p>
            </c:rich>
          </c:tx>
          <c:layout>
            <c:manualLayout>
              <c:xMode val="edge"/>
              <c:yMode val="edge"/>
              <c:x val="2.244039270687237E-2"/>
              <c:y val="0.19786101979970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7523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8078541374474051"/>
          <c:y val="0.47326198302882044"/>
          <c:w val="0.10799438990182331"/>
          <c:h val="5.3475779119843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9525</xdr:rowOff>
    </xdr:from>
    <xdr:to>
      <xdr:col>4</xdr:col>
      <xdr:colOff>219075</xdr:colOff>
      <xdr:row>41</xdr:row>
      <xdr:rowOff>76200</xdr:rowOff>
    </xdr:to>
    <xdr:pic>
      <xdr:nvPicPr>
        <xdr:cNvPr id="12310" name="Picture 2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3514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57150</xdr:colOff>
      <xdr:row>0</xdr:row>
      <xdr:rowOff>85725</xdr:rowOff>
    </xdr:from>
    <xdr:ext cx="4562475" cy="982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" y="85725"/>
          <a:ext cx="4562475" cy="98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2000" b="0">
              <a:latin typeface="Helvetica" panose="020B0604020202030204" pitchFamily="34" charset="0"/>
            </a:rPr>
            <a:t>On-line Calculator developed from</a:t>
          </a:r>
        </a:p>
        <a:p>
          <a:r>
            <a:rPr lang="en-AU" sz="2000" b="0">
              <a:latin typeface="Helvetica" panose="020B0604020202030204" pitchFamily="34" charset="0"/>
            </a:rPr>
            <a:t>AS 4970 - 2009 Protection of trees on development sites</a:t>
          </a:r>
        </a:p>
      </xdr:txBody>
    </xdr:sp>
    <xdr:clientData/>
  </xdr:oneCellAnchor>
  <xdr:twoCellAnchor editAs="oneCell">
    <xdr:from>
      <xdr:col>6</xdr:col>
      <xdr:colOff>104775</xdr:colOff>
      <xdr:row>1</xdr:row>
      <xdr:rowOff>9525</xdr:rowOff>
    </xdr:from>
    <xdr:to>
      <xdr:col>9</xdr:col>
      <xdr:colOff>47625</xdr:colOff>
      <xdr:row>4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603313-4E7B-4364-A617-02DBAEDA0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171450"/>
          <a:ext cx="2019300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19050</xdr:rowOff>
    </xdr:from>
    <xdr:to>
      <xdr:col>20</xdr:col>
      <xdr:colOff>104775</xdr:colOff>
      <xdr:row>31</xdr:row>
      <xdr:rowOff>66675</xdr:rowOff>
    </xdr:to>
    <xdr:pic>
      <xdr:nvPicPr>
        <xdr:cNvPr id="1103" name="Picture 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76225"/>
          <a:ext cx="5591175" cy="5572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447675</xdr:colOff>
      <xdr:row>1</xdr:row>
      <xdr:rowOff>0</xdr:rowOff>
    </xdr:from>
    <xdr:to>
      <xdr:col>35</xdr:col>
      <xdr:colOff>76200</xdr:colOff>
      <xdr:row>22</xdr:row>
      <xdr:rowOff>152400</xdr:rowOff>
    </xdr:to>
    <xdr:graphicFrame macro="">
      <xdr:nvGraphicFramePr>
        <xdr:cNvPr id="1104" name="Chart 4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76200</xdr:colOff>
      <xdr:row>0</xdr:row>
      <xdr:rowOff>104775</xdr:rowOff>
    </xdr:from>
    <xdr:ext cx="5219700" cy="98200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6200" y="104775"/>
          <a:ext cx="5219700" cy="98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2000" b="0">
              <a:latin typeface="Helvetica" panose="020B0604020202030204" pitchFamily="34" charset="0"/>
            </a:rPr>
            <a:t>On-line Calculator developed from</a:t>
          </a:r>
        </a:p>
        <a:p>
          <a:r>
            <a:rPr lang="en-AU" sz="2000" b="0">
              <a:latin typeface="Helvetica" panose="020B0604020202030204" pitchFamily="34" charset="0"/>
            </a:rPr>
            <a:t>AS 4970 - 2009 Protection of trees on development sites</a:t>
          </a:r>
        </a:p>
      </xdr:txBody>
    </xdr:sp>
    <xdr:clientData/>
  </xdr:oneCellAnchor>
  <xdr:twoCellAnchor editAs="oneCell">
    <xdr:from>
      <xdr:col>6</xdr:col>
      <xdr:colOff>66676</xdr:colOff>
      <xdr:row>0</xdr:row>
      <xdr:rowOff>85725</xdr:rowOff>
    </xdr:from>
    <xdr:to>
      <xdr:col>8</xdr:col>
      <xdr:colOff>123826</xdr:colOff>
      <xdr:row>3</xdr:row>
      <xdr:rowOff>117964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1" y="85725"/>
          <a:ext cx="1276350" cy="1079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H67"/>
  <sheetViews>
    <sheetView showGridLines="0" tabSelected="1" zoomScaleNormal="100" workbookViewId="0">
      <selection activeCell="I8" sqref="I8"/>
    </sheetView>
  </sheetViews>
  <sheetFormatPr defaultRowHeight="12.75" x14ac:dyDescent="0.2"/>
  <cols>
    <col min="1" max="1" width="22.140625" customWidth="1"/>
    <col min="7" max="7" width="12.85546875" customWidth="1"/>
  </cols>
  <sheetData>
    <row r="9" spans="1:8" ht="15" x14ac:dyDescent="0.25">
      <c r="A9" s="43" t="s">
        <v>2</v>
      </c>
      <c r="B9" s="33"/>
      <c r="C9" s="33"/>
      <c r="D9" s="33"/>
      <c r="E9" s="34"/>
      <c r="F9" s="23"/>
      <c r="G9" s="23"/>
      <c r="H9" s="25"/>
    </row>
    <row r="10" spans="1:8" ht="14.25" x14ac:dyDescent="0.2">
      <c r="A10" s="44" t="s">
        <v>44</v>
      </c>
      <c r="B10" s="38"/>
      <c r="C10" s="38"/>
      <c r="D10" s="38"/>
      <c r="E10" s="38"/>
      <c r="F10" s="38"/>
      <c r="G10" s="19"/>
      <c r="H10" s="22"/>
    </row>
    <row r="11" spans="1:8" ht="14.25" x14ac:dyDescent="0.2">
      <c r="A11" s="44" t="s">
        <v>0</v>
      </c>
      <c r="B11" s="38"/>
      <c r="C11" s="38"/>
      <c r="D11" s="38"/>
      <c r="E11" s="38"/>
      <c r="F11" s="38"/>
      <c r="G11" s="19"/>
      <c r="H11" s="22"/>
    </row>
    <row r="12" spans="1:8" ht="15" x14ac:dyDescent="0.25">
      <c r="A12" s="45" t="s">
        <v>34</v>
      </c>
      <c r="B12" s="19"/>
      <c r="C12" s="19"/>
      <c r="D12" s="19"/>
      <c r="E12" s="19"/>
      <c r="F12" s="19"/>
      <c r="G12" s="19"/>
      <c r="H12" s="22"/>
    </row>
    <row r="13" spans="1:8" ht="25.5" x14ac:dyDescent="0.2">
      <c r="A13" s="46" t="s">
        <v>31</v>
      </c>
      <c r="B13" s="19" t="s">
        <v>1</v>
      </c>
      <c r="C13" s="21" t="s">
        <v>36</v>
      </c>
      <c r="D13" s="19"/>
      <c r="E13" s="19"/>
      <c r="F13" s="19"/>
      <c r="G13" s="19"/>
      <c r="H13" s="22"/>
    </row>
    <row r="14" spans="1:8" x14ac:dyDescent="0.2">
      <c r="A14" s="47"/>
      <c r="B14" s="19"/>
      <c r="C14" s="19"/>
      <c r="D14" s="19"/>
      <c r="E14" s="19"/>
      <c r="F14" s="19"/>
      <c r="G14" s="19"/>
      <c r="H14" s="22"/>
    </row>
    <row r="15" spans="1:8" x14ac:dyDescent="0.2">
      <c r="A15" s="47" t="s">
        <v>3</v>
      </c>
      <c r="B15" s="19"/>
      <c r="C15" s="19"/>
      <c r="D15" s="19"/>
      <c r="E15" s="19"/>
      <c r="F15" s="19"/>
      <c r="G15" s="19"/>
      <c r="H15" s="22"/>
    </row>
    <row r="16" spans="1:8" x14ac:dyDescent="0.2">
      <c r="A16" s="47" t="s">
        <v>5</v>
      </c>
      <c r="B16" s="19" t="s">
        <v>1</v>
      </c>
      <c r="C16" s="19" t="s">
        <v>4</v>
      </c>
      <c r="D16" s="19"/>
      <c r="E16" s="19"/>
      <c r="F16" s="19"/>
      <c r="G16" s="19"/>
      <c r="H16" s="22"/>
    </row>
    <row r="17" spans="1:8" x14ac:dyDescent="0.2">
      <c r="A17" s="47"/>
      <c r="B17" s="19" t="s">
        <v>1</v>
      </c>
      <c r="C17" s="39"/>
      <c r="D17" s="21" t="s">
        <v>50</v>
      </c>
      <c r="E17" s="19"/>
      <c r="F17" s="19"/>
      <c r="G17" s="19"/>
      <c r="H17" s="22"/>
    </row>
    <row r="18" spans="1:8" x14ac:dyDescent="0.2">
      <c r="A18" s="48" t="s">
        <v>11</v>
      </c>
      <c r="B18" s="19"/>
      <c r="C18" s="19"/>
      <c r="D18" s="19"/>
      <c r="E18" s="19"/>
      <c r="F18" s="19"/>
      <c r="G18" s="19"/>
      <c r="H18" s="22"/>
    </row>
    <row r="19" spans="1:8" x14ac:dyDescent="0.2">
      <c r="A19" s="47" t="s">
        <v>5</v>
      </c>
      <c r="B19" s="19" t="s">
        <v>1</v>
      </c>
      <c r="C19" s="19" t="s">
        <v>9</v>
      </c>
      <c r="D19" s="19"/>
      <c r="E19" s="19"/>
      <c r="F19" s="19"/>
      <c r="G19" s="19"/>
      <c r="H19" s="22"/>
    </row>
    <row r="20" spans="1:8" x14ac:dyDescent="0.2">
      <c r="A20" s="47" t="s">
        <v>3</v>
      </c>
      <c r="B20" s="19"/>
      <c r="C20" s="19"/>
      <c r="D20" s="19"/>
      <c r="E20" s="19"/>
      <c r="F20" s="19"/>
      <c r="G20" s="19"/>
      <c r="H20" s="22"/>
    </row>
    <row r="21" spans="1:8" x14ac:dyDescent="0.2">
      <c r="A21" s="47" t="s">
        <v>10</v>
      </c>
      <c r="B21" s="19" t="s">
        <v>1</v>
      </c>
      <c r="C21" s="39"/>
      <c r="D21" s="21" t="s">
        <v>50</v>
      </c>
      <c r="E21" s="19"/>
      <c r="F21" s="19"/>
      <c r="G21" s="19"/>
      <c r="H21" s="22"/>
    </row>
    <row r="22" spans="1:8" x14ac:dyDescent="0.2">
      <c r="A22" s="47" t="s">
        <v>6</v>
      </c>
      <c r="B22" s="19"/>
      <c r="C22" s="19"/>
      <c r="D22" s="19"/>
      <c r="E22" s="19"/>
      <c r="F22" s="19"/>
      <c r="G22" s="19"/>
      <c r="H22" s="22"/>
    </row>
    <row r="23" spans="1:8" x14ac:dyDescent="0.2">
      <c r="A23" s="47" t="s">
        <v>5</v>
      </c>
      <c r="B23" s="19" t="s">
        <v>1</v>
      </c>
      <c r="C23" s="40">
        <f>(C21)/(PI())</f>
        <v>0</v>
      </c>
      <c r="D23" s="21" t="s">
        <v>50</v>
      </c>
      <c r="E23" s="19"/>
      <c r="F23" s="19"/>
      <c r="G23" s="19"/>
      <c r="H23" s="22"/>
    </row>
    <row r="24" spans="1:8" x14ac:dyDescent="0.2">
      <c r="A24" s="49" t="s">
        <v>45</v>
      </c>
      <c r="B24" s="19"/>
      <c r="C24" s="19"/>
      <c r="D24" s="19"/>
      <c r="E24" s="19"/>
      <c r="F24" s="19"/>
      <c r="G24" s="19"/>
      <c r="H24" s="22"/>
    </row>
    <row r="25" spans="1:8" x14ac:dyDescent="0.2">
      <c r="A25" s="47" t="s">
        <v>6</v>
      </c>
      <c r="B25" s="19"/>
      <c r="C25" s="19"/>
      <c r="D25" s="19"/>
      <c r="E25" s="19"/>
      <c r="F25" s="19"/>
      <c r="G25" s="19"/>
      <c r="H25" s="22"/>
    </row>
    <row r="26" spans="1:8" x14ac:dyDescent="0.2">
      <c r="A26" s="48" t="s">
        <v>37</v>
      </c>
      <c r="B26" s="19" t="s">
        <v>1</v>
      </c>
      <c r="C26" s="41">
        <f>(C17/100+C23/100)*12</f>
        <v>0</v>
      </c>
      <c r="D26" s="21" t="s">
        <v>30</v>
      </c>
      <c r="E26" s="19"/>
      <c r="F26" s="19"/>
      <c r="G26" s="19"/>
      <c r="H26" s="22"/>
    </row>
    <row r="27" spans="1:8" x14ac:dyDescent="0.2">
      <c r="A27" s="50" t="str">
        <f>IF(C26&lt;2, "A TPZ should not be less than 2 m nor greater than 15 m (except where crown protection is required)", "")</f>
        <v>A TPZ should not be less than 2 m nor greater than 15 m (except where crown protection is required)</v>
      </c>
      <c r="B27" s="19"/>
      <c r="C27" s="19"/>
      <c r="D27" s="19"/>
      <c r="E27" s="19"/>
      <c r="F27" s="19"/>
      <c r="G27" s="19"/>
      <c r="H27" s="22"/>
    </row>
    <row r="28" spans="1:8" x14ac:dyDescent="0.2">
      <c r="A28" s="47"/>
      <c r="B28" s="19"/>
      <c r="C28" s="19"/>
      <c r="D28" s="19"/>
      <c r="E28" s="19"/>
      <c r="F28" s="19"/>
      <c r="G28" s="19"/>
      <c r="H28" s="22"/>
    </row>
    <row r="29" spans="1:8" x14ac:dyDescent="0.2">
      <c r="A29" s="47"/>
      <c r="B29" s="19"/>
      <c r="C29" s="20"/>
      <c r="D29" s="19"/>
      <c r="E29" s="19"/>
      <c r="F29" s="19"/>
      <c r="G29" s="19"/>
      <c r="H29" s="22"/>
    </row>
    <row r="30" spans="1:8" x14ac:dyDescent="0.2">
      <c r="A30" s="47" t="s">
        <v>7</v>
      </c>
      <c r="B30" s="19"/>
      <c r="C30" s="19"/>
      <c r="D30" s="19"/>
      <c r="E30" s="39" t="s">
        <v>12</v>
      </c>
      <c r="F30" s="42" t="s">
        <v>8</v>
      </c>
      <c r="G30" s="19"/>
      <c r="H30" s="22"/>
    </row>
    <row r="31" spans="1:8" x14ac:dyDescent="0.2">
      <c r="A31" s="51" t="s">
        <v>51</v>
      </c>
      <c r="B31" s="24"/>
      <c r="C31" s="24"/>
      <c r="D31" s="24"/>
      <c r="E31" s="24"/>
      <c r="F31" s="24"/>
      <c r="G31" s="24"/>
      <c r="H31" s="26"/>
    </row>
    <row r="32" spans="1:8" x14ac:dyDescent="0.2">
      <c r="A32" s="19"/>
      <c r="B32" s="19"/>
      <c r="C32" s="19"/>
      <c r="D32" s="19"/>
      <c r="E32" s="19"/>
      <c r="F32" s="19"/>
      <c r="G32" s="19"/>
      <c r="H32" s="19"/>
    </row>
    <row r="34" spans="1:6" ht="15" x14ac:dyDescent="0.25">
      <c r="A34" s="43" t="s">
        <v>35</v>
      </c>
      <c r="B34" s="35"/>
      <c r="C34" s="52"/>
      <c r="D34" s="35"/>
      <c r="E34" s="35"/>
      <c r="F34" s="36"/>
    </row>
    <row r="35" spans="1:6" x14ac:dyDescent="0.2">
      <c r="A35" s="47"/>
      <c r="B35" s="4"/>
      <c r="C35" s="4"/>
      <c r="D35" s="4"/>
      <c r="E35" s="4"/>
      <c r="F35" s="37"/>
    </row>
    <row r="36" spans="1:6" x14ac:dyDescent="0.2">
      <c r="A36" s="53" t="s">
        <v>32</v>
      </c>
      <c r="B36" s="4"/>
      <c r="C36" s="4"/>
      <c r="D36" s="4"/>
      <c r="E36" s="4"/>
      <c r="F36" s="37"/>
    </row>
    <row r="37" spans="1:6" x14ac:dyDescent="0.2">
      <c r="A37" s="54"/>
      <c r="B37" s="4"/>
      <c r="C37" s="5"/>
      <c r="D37" s="4"/>
      <c r="E37" s="4"/>
      <c r="F37" s="37"/>
    </row>
    <row r="38" spans="1:6" x14ac:dyDescent="0.2">
      <c r="A38" s="55"/>
      <c r="B38" s="4"/>
      <c r="C38" s="4"/>
      <c r="D38" s="4"/>
      <c r="E38" s="4"/>
      <c r="F38" s="37"/>
    </row>
    <row r="39" spans="1:6" x14ac:dyDescent="0.2">
      <c r="A39" s="55"/>
      <c r="B39" s="4"/>
      <c r="C39" s="4"/>
      <c r="D39" s="4"/>
      <c r="E39" s="4"/>
      <c r="F39" s="37"/>
    </row>
    <row r="40" spans="1:6" x14ac:dyDescent="0.2">
      <c r="A40" s="47"/>
      <c r="B40" s="19"/>
      <c r="C40" s="20"/>
      <c r="D40" s="19"/>
      <c r="E40" s="19"/>
      <c r="F40" s="22"/>
    </row>
    <row r="41" spans="1:6" x14ac:dyDescent="0.2">
      <c r="A41" s="54"/>
      <c r="B41" s="4"/>
      <c r="C41" s="4"/>
      <c r="D41" s="4"/>
      <c r="E41" s="5"/>
      <c r="F41" s="56"/>
    </row>
    <row r="42" spans="1:6" x14ac:dyDescent="0.2">
      <c r="A42" s="50"/>
      <c r="B42" s="19"/>
      <c r="C42" s="19"/>
      <c r="D42" s="19"/>
      <c r="E42" s="19"/>
      <c r="F42" s="22"/>
    </row>
    <row r="43" spans="1:6" ht="13.5" thickBot="1" x14ac:dyDescent="0.25">
      <c r="A43" s="47"/>
      <c r="B43" s="19"/>
      <c r="C43" s="19"/>
      <c r="D43" s="19"/>
      <c r="E43" s="19"/>
      <c r="F43" s="22"/>
    </row>
    <row r="44" spans="1:6" ht="16.5" thickBot="1" x14ac:dyDescent="0.35">
      <c r="A44" s="49" t="s">
        <v>24</v>
      </c>
      <c r="B44" s="4" t="s">
        <v>1</v>
      </c>
      <c r="C44" s="17"/>
      <c r="D44" s="21" t="s">
        <v>50</v>
      </c>
      <c r="E44" s="19"/>
      <c r="F44" s="22"/>
    </row>
    <row r="45" spans="1:6" ht="13.5" thickBot="1" x14ac:dyDescent="0.25">
      <c r="A45" s="47"/>
      <c r="B45" s="19"/>
      <c r="C45" s="19"/>
      <c r="D45" s="19"/>
      <c r="E45" s="19"/>
      <c r="F45" s="22"/>
    </row>
    <row r="46" spans="1:6" ht="16.5" thickBot="1" x14ac:dyDescent="0.35">
      <c r="A46" s="49" t="s">
        <v>25</v>
      </c>
      <c r="B46" s="4" t="s">
        <v>1</v>
      </c>
      <c r="C46" s="17"/>
      <c r="D46" s="21" t="s">
        <v>50</v>
      </c>
      <c r="E46" s="19"/>
      <c r="F46" s="22"/>
    </row>
    <row r="47" spans="1:6" ht="13.5" thickBot="1" x14ac:dyDescent="0.25">
      <c r="A47" s="47"/>
      <c r="B47" s="19"/>
      <c r="C47" s="4"/>
      <c r="D47" s="19"/>
      <c r="E47" s="19"/>
      <c r="F47" s="22"/>
    </row>
    <row r="48" spans="1:6" ht="16.5" thickBot="1" x14ac:dyDescent="0.35">
      <c r="A48" s="49" t="s">
        <v>26</v>
      </c>
      <c r="B48" s="4" t="s">
        <v>1</v>
      </c>
      <c r="C48" s="17"/>
      <c r="D48" s="21" t="s">
        <v>50</v>
      </c>
      <c r="E48" s="19"/>
      <c r="F48" s="22"/>
    </row>
    <row r="49" spans="1:6" ht="13.5" thickBot="1" x14ac:dyDescent="0.25">
      <c r="A49" s="47"/>
      <c r="B49" s="19"/>
      <c r="C49" s="4"/>
      <c r="D49" s="19"/>
      <c r="E49" s="19"/>
      <c r="F49" s="22"/>
    </row>
    <row r="50" spans="1:6" ht="16.5" thickBot="1" x14ac:dyDescent="0.35">
      <c r="A50" s="49" t="s">
        <v>27</v>
      </c>
      <c r="B50" s="4" t="s">
        <v>1</v>
      </c>
      <c r="C50" s="17"/>
      <c r="D50" s="21" t="s">
        <v>50</v>
      </c>
      <c r="E50" s="19"/>
      <c r="F50" s="22"/>
    </row>
    <row r="51" spans="1:6" ht="13.5" thickBot="1" x14ac:dyDescent="0.25">
      <c r="A51" s="47"/>
      <c r="B51" s="19"/>
      <c r="C51" s="19"/>
      <c r="D51" s="19"/>
      <c r="E51" s="19"/>
      <c r="F51" s="22"/>
    </row>
    <row r="52" spans="1:6" ht="16.5" thickBot="1" x14ac:dyDescent="0.35">
      <c r="A52" s="49" t="s">
        <v>28</v>
      </c>
      <c r="B52" s="4" t="s">
        <v>1</v>
      </c>
      <c r="C52" s="17"/>
      <c r="D52" s="21" t="s">
        <v>50</v>
      </c>
      <c r="E52" s="19"/>
      <c r="F52" s="22"/>
    </row>
    <row r="53" spans="1:6" ht="13.5" thickBot="1" x14ac:dyDescent="0.25">
      <c r="A53" s="47"/>
      <c r="B53" s="19"/>
      <c r="C53" s="19"/>
      <c r="D53" s="19"/>
      <c r="E53" s="19"/>
      <c r="F53" s="22"/>
    </row>
    <row r="54" spans="1:6" ht="16.5" thickBot="1" x14ac:dyDescent="0.35">
      <c r="A54" s="49" t="s">
        <v>29</v>
      </c>
      <c r="B54" s="4" t="s">
        <v>1</v>
      </c>
      <c r="C54" s="17"/>
      <c r="D54" s="21" t="s">
        <v>50</v>
      </c>
      <c r="E54" s="19"/>
      <c r="F54" s="22"/>
    </row>
    <row r="55" spans="1:6" ht="13.5" thickBot="1" x14ac:dyDescent="0.25">
      <c r="A55" s="49"/>
      <c r="B55" s="4"/>
      <c r="C55" s="19"/>
      <c r="D55" s="21"/>
      <c r="E55" s="19"/>
      <c r="F55" s="22"/>
    </row>
    <row r="56" spans="1:6" ht="16.5" thickBot="1" x14ac:dyDescent="0.35">
      <c r="A56" s="49" t="s">
        <v>48</v>
      </c>
      <c r="B56" s="4" t="s">
        <v>1</v>
      </c>
      <c r="C56" s="17"/>
      <c r="D56" s="21" t="s">
        <v>50</v>
      </c>
      <c r="E56" s="19"/>
      <c r="F56" s="22"/>
    </row>
    <row r="57" spans="1:6" ht="13.5" thickBot="1" x14ac:dyDescent="0.25">
      <c r="A57" s="47"/>
      <c r="B57" s="19"/>
      <c r="C57" s="19"/>
      <c r="D57" s="19"/>
      <c r="E57" s="19"/>
      <c r="F57" s="22"/>
    </row>
    <row r="58" spans="1:6" ht="16.5" thickBot="1" x14ac:dyDescent="0.35">
      <c r="A58" s="49" t="s">
        <v>49</v>
      </c>
      <c r="B58" s="4" t="s">
        <v>1</v>
      </c>
      <c r="C58" s="17"/>
      <c r="D58" s="21" t="s">
        <v>50</v>
      </c>
      <c r="E58" s="19"/>
      <c r="F58" s="22"/>
    </row>
    <row r="59" spans="1:6" x14ac:dyDescent="0.2">
      <c r="A59" s="47"/>
      <c r="B59" s="19"/>
      <c r="C59" s="19"/>
      <c r="D59" s="19"/>
      <c r="E59" s="19"/>
      <c r="F59" s="22"/>
    </row>
    <row r="60" spans="1:6" ht="13.5" thickBot="1" x14ac:dyDescent="0.25">
      <c r="A60" s="47"/>
      <c r="B60" s="19"/>
      <c r="C60" s="19"/>
      <c r="D60" s="19"/>
      <c r="E60" s="19"/>
      <c r="F60" s="22"/>
    </row>
    <row r="61" spans="1:6" ht="26.25" thickBot="1" x14ac:dyDescent="0.25">
      <c r="A61" s="46" t="s">
        <v>33</v>
      </c>
      <c r="B61" s="4" t="s">
        <v>1</v>
      </c>
      <c r="C61" s="18">
        <f>SQRT(((C44/100)^2)+((C46/100)^2)+((C48/100)^2)+((C50/100)^2)+((C52/100)^2)+((C54/100)^2)+((C56/100)^2)+((C58/100)^2))</f>
        <v>0</v>
      </c>
      <c r="D61" s="21" t="s">
        <v>30</v>
      </c>
      <c r="E61" s="19"/>
      <c r="F61" s="22"/>
    </row>
    <row r="62" spans="1:6" ht="13.5" thickBot="1" x14ac:dyDescent="0.25">
      <c r="A62" s="48" t="s">
        <v>43</v>
      </c>
      <c r="B62" s="19"/>
      <c r="C62" s="19"/>
      <c r="D62" s="19"/>
      <c r="E62" s="19"/>
      <c r="F62" s="22"/>
    </row>
    <row r="63" spans="1:6" ht="26.25" thickBot="1" x14ac:dyDescent="0.25">
      <c r="A63" s="46" t="s">
        <v>31</v>
      </c>
      <c r="B63" s="4" t="s">
        <v>1</v>
      </c>
      <c r="C63" s="18">
        <f>C61*12</f>
        <v>0</v>
      </c>
      <c r="D63" s="21" t="s">
        <v>30</v>
      </c>
      <c r="E63" s="19"/>
      <c r="F63" s="22"/>
    </row>
    <row r="64" spans="1:6" x14ac:dyDescent="0.2">
      <c r="A64" s="47"/>
      <c r="B64" s="19"/>
      <c r="C64" s="19"/>
      <c r="D64" s="19"/>
      <c r="E64" s="19"/>
      <c r="F64" s="22"/>
    </row>
    <row r="65" spans="1:8" x14ac:dyDescent="0.2">
      <c r="A65" s="51"/>
      <c r="B65" s="24"/>
      <c r="C65" s="24"/>
      <c r="D65" s="24"/>
      <c r="E65" s="24"/>
      <c r="F65" s="26"/>
      <c r="H65" s="19"/>
    </row>
    <row r="66" spans="1:8" x14ac:dyDescent="0.2">
      <c r="A66" s="1" t="str">
        <f>IF(C27&lt;2, "A TPZ should not be less than 2 m nor greater than 15 m (except where crown protection is required)", "")</f>
        <v>A TPZ should not be less than 2 m nor greater than 15 m (except where crown protection is required)</v>
      </c>
      <c r="H66" s="19"/>
    </row>
    <row r="67" spans="1:8" x14ac:dyDescent="0.2">
      <c r="A67" s="1" t="s">
        <v>51</v>
      </c>
    </row>
  </sheetData>
  <customSheetViews>
    <customSheetView guid="{FBC9E72A-12D2-4F63-AAA0-F5713D337A2C}" showPageBreaks="1" showGridLines="0" fitToPage="1" view="pageLayout">
      <selection activeCell="K14" sqref="K14"/>
      <pageMargins left="0.74803149606299213" right="0.74803149606299213" top="0.98425196850393704" bottom="0.98425196850393704" header="0.51181102362204722" footer="0.51181102362204722"/>
      <pageSetup paperSize="9" scale="74" orientation="portrait" r:id="rId1"/>
      <headerFooter alignWithMargins="0"/>
    </customSheetView>
  </customSheetViews>
  <phoneticPr fontId="3" type="noConversion"/>
  <pageMargins left="0.74803149606299213" right="0.74803149606299213" top="0.98425196850393704" bottom="0.98425196850393704" header="0.51181102362204722" footer="0.51181102362204722"/>
  <pageSetup paperSize="9" scale="76" orientation="portrait" r:id="rId2"/>
  <headerFooter alignWithMargins="0"/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09"/>
  <sheetViews>
    <sheetView showGridLines="0" zoomScaleNormal="100" workbookViewId="0">
      <selection activeCell="D34" sqref="D34"/>
    </sheetView>
  </sheetViews>
  <sheetFormatPr defaultRowHeight="12.75" x14ac:dyDescent="0.2"/>
  <cols>
    <col min="1" max="1" width="24.42578125" customWidth="1"/>
    <col min="22" max="22" width="1.7109375" customWidth="1"/>
    <col min="23" max="23" width="9.28515625" customWidth="1"/>
    <col min="24" max="24" width="22.28515625" bestFit="1" customWidth="1"/>
    <col min="27" max="27" width="22.28515625" bestFit="1" customWidth="1"/>
    <col min="28" max="28" width="12" bestFit="1" customWidth="1"/>
  </cols>
  <sheetData>
    <row r="1" spans="1:25" ht="55.5" customHeight="1" x14ac:dyDescent="0.2"/>
    <row r="2" spans="1:25" ht="14.25" customHeight="1" x14ac:dyDescent="0.2"/>
    <row r="5" spans="1:25" ht="25.5" customHeight="1" x14ac:dyDescent="0.2"/>
    <row r="6" spans="1:25" ht="15" x14ac:dyDescent="0.25">
      <c r="A6" s="57" t="s">
        <v>42</v>
      </c>
      <c r="B6" s="29"/>
      <c r="C6" s="29"/>
      <c r="D6" s="29"/>
      <c r="E6" s="29"/>
      <c r="F6" s="29"/>
      <c r="G6" s="29"/>
      <c r="H6" s="23"/>
      <c r="I6" s="25"/>
    </row>
    <row r="7" spans="1:25" ht="14.25" x14ac:dyDescent="0.2">
      <c r="A7" s="44" t="s">
        <v>41</v>
      </c>
      <c r="B7" s="38"/>
      <c r="C7" s="38"/>
      <c r="D7" s="38"/>
      <c r="E7" s="38"/>
      <c r="F7" s="38"/>
      <c r="G7" s="38"/>
      <c r="H7" s="19"/>
      <c r="I7" s="22"/>
    </row>
    <row r="8" spans="1:25" ht="14.25" x14ac:dyDescent="0.25">
      <c r="A8" s="47"/>
      <c r="B8" s="19"/>
      <c r="C8" s="19"/>
      <c r="D8" s="19"/>
      <c r="E8" s="19"/>
      <c r="F8" s="19"/>
      <c r="G8" s="19"/>
      <c r="H8" s="19"/>
      <c r="I8" s="22"/>
      <c r="X8" s="6" t="s">
        <v>20</v>
      </c>
      <c r="Y8" s="6" t="s">
        <v>21</v>
      </c>
    </row>
    <row r="9" spans="1:25" ht="14.25" x14ac:dyDescent="0.2">
      <c r="A9" s="58" t="s">
        <v>47</v>
      </c>
      <c r="B9" s="38"/>
      <c r="C9" s="38"/>
      <c r="D9" s="38"/>
      <c r="E9" s="38"/>
      <c r="F9" s="38"/>
      <c r="G9" s="38"/>
      <c r="H9" s="19"/>
      <c r="I9" s="22"/>
      <c r="X9" s="7">
        <v>0</v>
      </c>
      <c r="Y9" s="7">
        <f>IF(X9&lt;=0.15,1.5,0.64*(X9*50)^0.42)</f>
        <v>1.5</v>
      </c>
    </row>
    <row r="10" spans="1:25" ht="14.25" x14ac:dyDescent="0.2">
      <c r="A10" s="44" t="s">
        <v>46</v>
      </c>
      <c r="B10" s="38"/>
      <c r="C10" s="38"/>
      <c r="D10" s="38"/>
      <c r="E10" s="38"/>
      <c r="F10" s="38"/>
      <c r="G10" s="38"/>
      <c r="H10" s="19"/>
      <c r="I10" s="22"/>
      <c r="X10" s="7">
        <v>0.01</v>
      </c>
      <c r="Y10" s="7">
        <f t="shared" ref="Y10:Y73" si="0">IF(X10&lt;=0.15,1.5,0.64*(X10*50)^0.42)</f>
        <v>1.5</v>
      </c>
    </row>
    <row r="11" spans="1:25" ht="14.25" x14ac:dyDescent="0.2">
      <c r="A11" s="44" t="s">
        <v>13</v>
      </c>
      <c r="B11" s="38"/>
      <c r="C11" s="38"/>
      <c r="D11" s="38"/>
      <c r="E11" s="38"/>
      <c r="F11" s="38"/>
      <c r="G11" s="38"/>
      <c r="H11" s="19"/>
      <c r="I11" s="22"/>
      <c r="X11" s="7">
        <v>0.02</v>
      </c>
      <c r="Y11" s="7">
        <f t="shared" si="0"/>
        <v>1.5</v>
      </c>
    </row>
    <row r="12" spans="1:25" ht="14.25" x14ac:dyDescent="0.2">
      <c r="A12" s="44" t="s">
        <v>14</v>
      </c>
      <c r="B12" s="38"/>
      <c r="C12" s="38"/>
      <c r="D12" s="38"/>
      <c r="E12" s="38"/>
      <c r="F12" s="38"/>
      <c r="G12" s="38"/>
      <c r="H12" s="19"/>
      <c r="I12" s="22"/>
      <c r="X12" s="7">
        <v>0.03</v>
      </c>
      <c r="Y12" s="7">
        <f t="shared" si="0"/>
        <v>1.5</v>
      </c>
    </row>
    <row r="13" spans="1:25" ht="14.25" x14ac:dyDescent="0.2">
      <c r="A13" s="44"/>
      <c r="B13" s="38"/>
      <c r="C13" s="38"/>
      <c r="D13" s="38"/>
      <c r="E13" s="38"/>
      <c r="F13" s="38"/>
      <c r="G13" s="38"/>
      <c r="H13" s="19"/>
      <c r="I13" s="22"/>
      <c r="X13" s="7">
        <v>0.04</v>
      </c>
      <c r="Y13" s="7">
        <f t="shared" si="0"/>
        <v>1.5</v>
      </c>
    </row>
    <row r="14" spans="1:25" ht="16.5" x14ac:dyDescent="0.2">
      <c r="A14" s="44" t="s">
        <v>17</v>
      </c>
      <c r="B14" s="38" t="s">
        <v>1</v>
      </c>
      <c r="C14" s="38" t="s">
        <v>38</v>
      </c>
      <c r="D14" s="38"/>
      <c r="E14" s="38"/>
      <c r="F14" s="38"/>
      <c r="G14" s="38"/>
      <c r="H14" s="19"/>
      <c r="I14" s="22"/>
      <c r="X14" s="7">
        <v>0.05</v>
      </c>
      <c r="Y14" s="7">
        <f t="shared" si="0"/>
        <v>1.5</v>
      </c>
    </row>
    <row r="15" spans="1:25" ht="14.25" x14ac:dyDescent="0.2">
      <c r="A15" s="44"/>
      <c r="B15" s="19"/>
      <c r="C15" s="19"/>
      <c r="D15" s="19"/>
      <c r="E15" s="19"/>
      <c r="F15" s="19"/>
      <c r="G15" s="19"/>
      <c r="H15" s="19"/>
      <c r="I15" s="22"/>
      <c r="X15" s="7">
        <v>0.06</v>
      </c>
      <c r="Y15" s="7">
        <f t="shared" si="0"/>
        <v>1.5</v>
      </c>
    </row>
    <row r="16" spans="1:25" ht="14.25" x14ac:dyDescent="0.2">
      <c r="A16" s="44" t="s">
        <v>3</v>
      </c>
      <c r="B16" s="19"/>
      <c r="C16" s="19"/>
      <c r="D16" s="19"/>
      <c r="E16" s="19"/>
      <c r="F16" s="19"/>
      <c r="G16" s="19"/>
      <c r="H16" s="19"/>
      <c r="I16" s="22"/>
      <c r="X16" s="7">
        <v>7.0000000000000007E-2</v>
      </c>
      <c r="Y16" s="7">
        <f t="shared" si="0"/>
        <v>1.5</v>
      </c>
    </row>
    <row r="17" spans="1:28" ht="15" thickBot="1" x14ac:dyDescent="0.25">
      <c r="A17" s="44" t="s">
        <v>19</v>
      </c>
      <c r="B17" s="19" t="s">
        <v>1</v>
      </c>
      <c r="C17" s="19" t="s">
        <v>18</v>
      </c>
      <c r="D17" s="19"/>
      <c r="E17" s="19"/>
      <c r="F17" s="19"/>
      <c r="G17" s="19"/>
      <c r="H17" s="19"/>
      <c r="I17" s="22"/>
      <c r="X17" s="7">
        <v>0.08</v>
      </c>
      <c r="Y17" s="7">
        <f t="shared" si="0"/>
        <v>1.5</v>
      </c>
    </row>
    <row r="18" spans="1:28" ht="15" thickBot="1" x14ac:dyDescent="0.25">
      <c r="A18" s="44"/>
      <c r="B18" s="19" t="s">
        <v>1</v>
      </c>
      <c r="C18" s="2">
        <v>0</v>
      </c>
      <c r="D18" s="21" t="s">
        <v>30</v>
      </c>
      <c r="E18" s="19"/>
      <c r="F18" s="19"/>
      <c r="G18" s="19"/>
      <c r="H18" s="19"/>
      <c r="I18" s="22"/>
      <c r="X18" s="7">
        <v>0.09</v>
      </c>
      <c r="Y18" s="7">
        <f t="shared" si="0"/>
        <v>1.5</v>
      </c>
    </row>
    <row r="19" spans="1:28" ht="15" thickBot="1" x14ac:dyDescent="0.25">
      <c r="A19" s="59" t="s">
        <v>6</v>
      </c>
      <c r="B19" s="4"/>
      <c r="C19" s="4"/>
      <c r="D19" s="4"/>
      <c r="E19" s="4"/>
      <c r="F19" s="4"/>
      <c r="G19" s="19"/>
      <c r="H19" s="19"/>
      <c r="I19" s="22"/>
      <c r="X19" s="7">
        <v>0.1</v>
      </c>
      <c r="Y19" s="7">
        <f t="shared" si="0"/>
        <v>1.5</v>
      </c>
    </row>
    <row r="20" spans="1:28" ht="15" thickBot="1" x14ac:dyDescent="0.25">
      <c r="A20" s="44" t="s">
        <v>17</v>
      </c>
      <c r="B20" s="4" t="s">
        <v>1</v>
      </c>
      <c r="C20" s="3">
        <f>IF(C18&lt;=0.15, 1.5, 0.64*(C18*50)^0.42)</f>
        <v>1.5</v>
      </c>
      <c r="D20" s="16" t="s">
        <v>30</v>
      </c>
      <c r="E20" s="4"/>
      <c r="F20" s="4"/>
      <c r="G20" s="19"/>
      <c r="H20" s="19"/>
      <c r="I20" s="22"/>
      <c r="X20" s="7">
        <v>0.11</v>
      </c>
      <c r="Y20" s="7">
        <f t="shared" si="0"/>
        <v>1.5</v>
      </c>
    </row>
    <row r="21" spans="1:28" ht="14.25" x14ac:dyDescent="0.2">
      <c r="A21" s="59"/>
      <c r="B21" s="4"/>
      <c r="C21" s="4"/>
      <c r="D21" s="4"/>
      <c r="E21" s="4"/>
      <c r="F21" s="4"/>
      <c r="G21" s="19"/>
      <c r="H21" s="19"/>
      <c r="I21" s="22"/>
      <c r="X21" s="7">
        <v>0.12</v>
      </c>
      <c r="Y21" s="7">
        <f t="shared" si="0"/>
        <v>1.5</v>
      </c>
    </row>
    <row r="22" spans="1:28" ht="15" x14ac:dyDescent="0.25">
      <c r="A22" s="60" t="s">
        <v>39</v>
      </c>
      <c r="B22" s="27"/>
      <c r="C22" s="28"/>
      <c r="D22" s="27"/>
      <c r="E22" s="27"/>
      <c r="F22" s="27"/>
      <c r="G22" s="38"/>
      <c r="H22" s="38"/>
      <c r="I22" s="22"/>
      <c r="X22" s="7">
        <v>0.13</v>
      </c>
      <c r="Y22" s="7">
        <f t="shared" si="0"/>
        <v>1.5</v>
      </c>
    </row>
    <row r="23" spans="1:28" ht="14.25" x14ac:dyDescent="0.2">
      <c r="A23" s="61"/>
      <c r="B23" s="30" t="s">
        <v>40</v>
      </c>
      <c r="C23" s="30"/>
      <c r="D23" s="30"/>
      <c r="E23" s="30"/>
      <c r="F23" s="31"/>
      <c r="G23" s="32"/>
      <c r="H23" s="32"/>
      <c r="I23" s="26"/>
      <c r="X23" s="7">
        <v>0.14000000000000001</v>
      </c>
      <c r="Y23" s="7">
        <f t="shared" si="0"/>
        <v>1.5</v>
      </c>
    </row>
    <row r="24" spans="1:28" x14ac:dyDescent="0.2">
      <c r="X24" s="7">
        <v>0.15</v>
      </c>
      <c r="Y24" s="7">
        <f t="shared" si="0"/>
        <v>1.5</v>
      </c>
    </row>
    <row r="25" spans="1:28" ht="13.5" thickBot="1" x14ac:dyDescent="0.25">
      <c r="X25" s="7">
        <v>0.16</v>
      </c>
      <c r="Y25" s="7">
        <f>IF(X25&lt;=0.15,1.5,0.64*(X25*50)^0.42)</f>
        <v>1.5327727419122286</v>
      </c>
    </row>
    <row r="26" spans="1:28" x14ac:dyDescent="0.2">
      <c r="X26" s="7">
        <v>0.17</v>
      </c>
      <c r="Y26" s="7">
        <f t="shared" si="0"/>
        <v>1.5723018404504288</v>
      </c>
      <c r="AA26" s="12" t="s">
        <v>22</v>
      </c>
      <c r="AB26" s="13"/>
    </row>
    <row r="27" spans="1:28" ht="14.25" x14ac:dyDescent="0.25">
      <c r="X27" s="7">
        <v>0.18</v>
      </c>
      <c r="Y27" s="7">
        <f t="shared" si="0"/>
        <v>1.6105040746727053</v>
      </c>
      <c r="AA27" s="14" t="s">
        <v>20</v>
      </c>
      <c r="AB27" s="15" t="s">
        <v>21</v>
      </c>
    </row>
    <row r="28" spans="1:28" x14ac:dyDescent="0.2">
      <c r="X28" s="7">
        <v>0.19</v>
      </c>
      <c r="Y28" s="7">
        <f t="shared" si="0"/>
        <v>1.6474941767432543</v>
      </c>
      <c r="AA28" s="8">
        <f>C18</f>
        <v>0</v>
      </c>
      <c r="AB28" s="9">
        <v>0</v>
      </c>
    </row>
    <row r="29" spans="1:28" ht="13.5" thickBot="1" x14ac:dyDescent="0.25">
      <c r="X29" s="7">
        <v>0.2</v>
      </c>
      <c r="Y29" s="7">
        <f t="shared" si="0"/>
        <v>1.6833715148130446</v>
      </c>
      <c r="AA29" s="10">
        <f>C18</f>
        <v>0</v>
      </c>
      <c r="AB29" s="11">
        <f>C20</f>
        <v>1.5</v>
      </c>
    </row>
    <row r="30" spans="1:28" x14ac:dyDescent="0.2">
      <c r="X30" s="7">
        <v>0.21</v>
      </c>
      <c r="Y30" s="7">
        <f t="shared" si="0"/>
        <v>1.7182228078103776</v>
      </c>
      <c r="AA30" s="12" t="s">
        <v>23</v>
      </c>
      <c r="AB30" s="13"/>
    </row>
    <row r="31" spans="1:28" ht="14.25" x14ac:dyDescent="0.25">
      <c r="G31" s="4"/>
      <c r="X31" s="7">
        <v>0.22</v>
      </c>
      <c r="Y31" s="7">
        <f t="shared" si="0"/>
        <v>1.7521242552520884</v>
      </c>
      <c r="AA31" s="14" t="s">
        <v>20</v>
      </c>
      <c r="AB31" s="15" t="s">
        <v>21</v>
      </c>
    </row>
    <row r="32" spans="1:28" x14ac:dyDescent="0.2">
      <c r="X32" s="7">
        <v>0.23</v>
      </c>
      <c r="Y32" s="7">
        <f t="shared" si="0"/>
        <v>1.7851432287822</v>
      </c>
      <c r="AA32" s="8">
        <f>C18</f>
        <v>0</v>
      </c>
      <c r="AB32" s="9">
        <f>C20</f>
        <v>1.5</v>
      </c>
    </row>
    <row r="33" spans="12:28" ht="13.5" thickBot="1" x14ac:dyDescent="0.25">
      <c r="X33" s="7">
        <v>0.24</v>
      </c>
      <c r="Y33" s="7">
        <f t="shared" si="0"/>
        <v>1.8173396306157159</v>
      </c>
      <c r="AA33" s="10">
        <v>0</v>
      </c>
      <c r="AB33" s="11">
        <f>C20</f>
        <v>1.5</v>
      </c>
    </row>
    <row r="34" spans="12:28" x14ac:dyDescent="0.2">
      <c r="X34" s="7">
        <v>0.25</v>
      </c>
      <c r="Y34" s="7">
        <f t="shared" si="0"/>
        <v>1.848766995522571</v>
      </c>
    </row>
    <row r="35" spans="12:28" x14ac:dyDescent="0.2">
      <c r="X35" s="7">
        <v>0.26</v>
      </c>
      <c r="Y35" s="7">
        <f t="shared" si="0"/>
        <v>1.8794733930152507</v>
      </c>
    </row>
    <row r="36" spans="12:28" x14ac:dyDescent="0.2">
      <c r="X36" s="7">
        <v>0.27</v>
      </c>
      <c r="Y36" s="7">
        <f t="shared" si="0"/>
        <v>1.9095021722002929</v>
      </c>
    </row>
    <row r="37" spans="12:28" x14ac:dyDescent="0.2">
      <c r="L37" s="62" t="s">
        <v>16</v>
      </c>
      <c r="M37" s="62"/>
      <c r="N37" s="62"/>
      <c r="O37" s="62"/>
      <c r="P37" s="62"/>
      <c r="Q37" s="62"/>
      <c r="R37" s="62"/>
      <c r="S37" s="62"/>
      <c r="T37" s="62"/>
      <c r="X37" s="7">
        <v>0.28000000000000003</v>
      </c>
      <c r="Y37" s="7">
        <f t="shared" si="0"/>
        <v>1.9388925815019749</v>
      </c>
    </row>
    <row r="38" spans="12:28" x14ac:dyDescent="0.2">
      <c r="L38" s="62" t="s">
        <v>15</v>
      </c>
      <c r="M38" s="62"/>
      <c r="N38" s="62"/>
      <c r="O38" s="62"/>
      <c r="P38" s="62"/>
      <c r="Q38" s="62"/>
      <c r="R38" s="62"/>
      <c r="S38" s="62"/>
      <c r="T38" s="62"/>
      <c r="X38" s="7">
        <v>0.28999999999999998</v>
      </c>
      <c r="Y38" s="7">
        <f t="shared" si="0"/>
        <v>1.9676802879655708</v>
      </c>
    </row>
    <row r="39" spans="12:28" x14ac:dyDescent="0.2">
      <c r="X39" s="7">
        <v>0.3</v>
      </c>
      <c r="Y39" s="7">
        <f t="shared" si="0"/>
        <v>1.9958978152904414</v>
      </c>
    </row>
    <row r="40" spans="12:28" x14ac:dyDescent="0.2">
      <c r="X40" s="7">
        <v>0.31</v>
      </c>
      <c r="Y40" s="7">
        <f t="shared" si="0"/>
        <v>2.0235749155785503</v>
      </c>
    </row>
    <row r="41" spans="12:28" x14ac:dyDescent="0.2">
      <c r="X41" s="7">
        <v>0.32</v>
      </c>
      <c r="Y41" s="7">
        <f t="shared" si="0"/>
        <v>2.050738886629432</v>
      </c>
    </row>
    <row r="42" spans="12:28" x14ac:dyDescent="0.2">
      <c r="X42" s="7">
        <v>0.33</v>
      </c>
      <c r="Y42" s="7">
        <f t="shared" si="0"/>
        <v>2.0774148441993909</v>
      </c>
    </row>
    <row r="43" spans="12:28" x14ac:dyDescent="0.2">
      <c r="X43" s="7">
        <v>0.34</v>
      </c>
      <c r="Y43" s="7">
        <f t="shared" si="0"/>
        <v>2.1036259567795459</v>
      </c>
    </row>
    <row r="44" spans="12:28" x14ac:dyDescent="0.2">
      <c r="X44" s="7">
        <v>0.35</v>
      </c>
      <c r="Y44" s="7">
        <f t="shared" si="0"/>
        <v>2.1293936489964365</v>
      </c>
    </row>
    <row r="45" spans="12:28" x14ac:dyDescent="0.2">
      <c r="X45" s="7">
        <v>0.36</v>
      </c>
      <c r="Y45" s="7">
        <f t="shared" si="0"/>
        <v>2.1547377785999222</v>
      </c>
    </row>
    <row r="46" spans="12:28" x14ac:dyDescent="0.2">
      <c r="X46" s="7">
        <v>0.37</v>
      </c>
      <c r="Y46" s="7">
        <f t="shared" si="0"/>
        <v>2.1796767911022359</v>
      </c>
    </row>
    <row r="47" spans="12:28" x14ac:dyDescent="0.2">
      <c r="X47" s="7">
        <v>0.38</v>
      </c>
      <c r="Y47" s="7">
        <f t="shared" si="0"/>
        <v>2.2042278554144605</v>
      </c>
    </row>
    <row r="48" spans="12:28" x14ac:dyDescent="0.2">
      <c r="X48" s="7">
        <v>0.39</v>
      </c>
      <c r="Y48" s="7">
        <f t="shared" si="0"/>
        <v>2.2284069832512667</v>
      </c>
    </row>
    <row r="49" spans="24:25" x14ac:dyDescent="0.2">
      <c r="X49" s="7">
        <v>0.4</v>
      </c>
      <c r="Y49" s="7">
        <f t="shared" si="0"/>
        <v>2.2522291346104097</v>
      </c>
    </row>
    <row r="50" spans="24:25" x14ac:dyDescent="0.2">
      <c r="X50" s="7">
        <v>0.41</v>
      </c>
      <c r="Y50" s="7">
        <f t="shared" si="0"/>
        <v>2.2757083112565728</v>
      </c>
    </row>
    <row r="51" spans="24:25" x14ac:dyDescent="0.2">
      <c r="X51" s="7">
        <v>0.42</v>
      </c>
      <c r="Y51" s="7">
        <f t="shared" si="0"/>
        <v>2.2988576398314664</v>
      </c>
    </row>
    <row r="52" spans="24:25" x14ac:dyDescent="0.2">
      <c r="X52" s="7">
        <v>0.43</v>
      </c>
      <c r="Y52" s="7">
        <f t="shared" si="0"/>
        <v>2.3216894459595969</v>
      </c>
    </row>
    <row r="53" spans="24:25" x14ac:dyDescent="0.2">
      <c r="X53" s="7">
        <v>0.44</v>
      </c>
      <c r="Y53" s="7">
        <f t="shared" si="0"/>
        <v>2.3442153205108638</v>
      </c>
    </row>
    <row r="54" spans="24:25" x14ac:dyDescent="0.2">
      <c r="X54" s="7">
        <v>0.45</v>
      </c>
      <c r="Y54" s="7">
        <f t="shared" si="0"/>
        <v>2.3664461790085456</v>
      </c>
    </row>
    <row r="55" spans="24:25" x14ac:dyDescent="0.2">
      <c r="X55" s="7">
        <v>0.46</v>
      </c>
      <c r="Y55" s="7">
        <f t="shared" si="0"/>
        <v>2.3883923150275543</v>
      </c>
    </row>
    <row r="56" spans="24:25" x14ac:dyDescent="0.2">
      <c r="X56" s="7">
        <v>0.47</v>
      </c>
      <c r="Y56" s="7">
        <f t="shared" si="0"/>
        <v>2.4100634483076657</v>
      </c>
    </row>
    <row r="57" spans="24:25" x14ac:dyDescent="0.2">
      <c r="X57" s="7">
        <v>0.48</v>
      </c>
      <c r="Y57" s="7">
        <f t="shared" si="0"/>
        <v>2.4314687682055816</v>
      </c>
    </row>
    <row r="58" spans="24:25" x14ac:dyDescent="0.2">
      <c r="X58" s="7">
        <v>0.49</v>
      </c>
      <c r="Y58" s="7">
        <f t="shared" si="0"/>
        <v>2.4526169730246035</v>
      </c>
    </row>
    <row r="59" spans="24:25" x14ac:dyDescent="0.2">
      <c r="X59" s="7">
        <v>0.5</v>
      </c>
      <c r="Y59" s="7">
        <f t="shared" si="0"/>
        <v>2.4735163056887801</v>
      </c>
    </row>
    <row r="60" spans="24:25" x14ac:dyDescent="0.2">
      <c r="X60" s="7">
        <v>0.51</v>
      </c>
      <c r="Y60" s="7">
        <f t="shared" si="0"/>
        <v>2.4941745861672486</v>
      </c>
    </row>
    <row r="61" spans="24:25" x14ac:dyDescent="0.2">
      <c r="X61" s="7">
        <v>0.52</v>
      </c>
      <c r="Y61" s="7">
        <f t="shared" si="0"/>
        <v>2.5145992410024518</v>
      </c>
    </row>
    <row r="62" spans="24:25" x14ac:dyDescent="0.2">
      <c r="X62" s="7">
        <v>0.53</v>
      </c>
      <c r="Y62" s="7">
        <f t="shared" si="0"/>
        <v>2.5347973302513656</v>
      </c>
    </row>
    <row r="63" spans="24:25" x14ac:dyDescent="0.2">
      <c r="X63" s="7">
        <v>0.54</v>
      </c>
      <c r="Y63" s="7">
        <f t="shared" si="0"/>
        <v>2.5547755721107075</v>
      </c>
    </row>
    <row r="64" spans="24:25" x14ac:dyDescent="0.2">
      <c r="X64" s="7">
        <v>0.55000000000000004</v>
      </c>
      <c r="Y64" s="7">
        <f t="shared" si="0"/>
        <v>2.5745403654642303</v>
      </c>
    </row>
    <row r="65" spans="24:25" x14ac:dyDescent="0.2">
      <c r="X65" s="7">
        <v>0.56000000000000005</v>
      </c>
      <c r="Y65" s="7">
        <f t="shared" si="0"/>
        <v>2.5940978105618702</v>
      </c>
    </row>
    <row r="66" spans="24:25" x14ac:dyDescent="0.2">
      <c r="X66" s="7">
        <v>0.56999999999999995</v>
      </c>
      <c r="Y66" s="7">
        <f t="shared" si="0"/>
        <v>2.6134537280159793</v>
      </c>
    </row>
    <row r="67" spans="24:25" x14ac:dyDescent="0.2">
      <c r="X67" s="7">
        <v>0.57999999999999996</v>
      </c>
      <c r="Y67" s="7">
        <f t="shared" si="0"/>
        <v>2.6326136762786088</v>
      </c>
    </row>
    <row r="68" spans="24:25" x14ac:dyDescent="0.2">
      <c r="X68" s="7">
        <v>0.59</v>
      </c>
      <c r="Y68" s="7">
        <f t="shared" si="0"/>
        <v>2.6515829677452714</v>
      </c>
    </row>
    <row r="69" spans="24:25" x14ac:dyDescent="0.2">
      <c r="X69" s="7">
        <v>0.6</v>
      </c>
      <c r="Y69" s="7">
        <f t="shared" si="0"/>
        <v>2.6703666836144833</v>
      </c>
    </row>
    <row r="70" spans="24:25" x14ac:dyDescent="0.2">
      <c r="X70" s="7">
        <v>0.61</v>
      </c>
      <c r="Y70" s="7">
        <f t="shared" si="0"/>
        <v>2.6889696876182856</v>
      </c>
    </row>
    <row r="71" spans="24:25" x14ac:dyDescent="0.2">
      <c r="X71" s="7">
        <v>0.62</v>
      </c>
      <c r="Y71" s="7">
        <f t="shared" si="0"/>
        <v>2.7073966387265229</v>
      </c>
    </row>
    <row r="72" spans="24:25" x14ac:dyDescent="0.2">
      <c r="X72" s="7">
        <v>0.63</v>
      </c>
      <c r="Y72" s="7">
        <f t="shared" si="0"/>
        <v>2.7256520029168603</v>
      </c>
    </row>
    <row r="73" spans="24:25" x14ac:dyDescent="0.2">
      <c r="X73" s="7">
        <v>0.64</v>
      </c>
      <c r="Y73" s="7">
        <f t="shared" si="0"/>
        <v>2.7437400640929104</v>
      </c>
    </row>
    <row r="74" spans="24:25" x14ac:dyDescent="0.2">
      <c r="X74" s="7">
        <v>0.65</v>
      </c>
      <c r="Y74" s="7">
        <f t="shared" ref="Y74:Y137" si="1">IF(X74&lt;=0.15,1.5,0.64*(X74*50)^0.42)</f>
        <v>2.7616649342244264</v>
      </c>
    </row>
    <row r="75" spans="24:25" x14ac:dyDescent="0.2">
      <c r="X75" s="7">
        <v>0.66</v>
      </c>
      <c r="Y75" s="7">
        <f t="shared" si="1"/>
        <v>2.7794305627760632</v>
      </c>
    </row>
    <row r="76" spans="24:25" x14ac:dyDescent="0.2">
      <c r="X76" s="7">
        <v>0.67</v>
      </c>
      <c r="Y76" s="7">
        <f t="shared" si="1"/>
        <v>2.7970407454845985</v>
      </c>
    </row>
    <row r="77" spans="24:25" x14ac:dyDescent="0.2">
      <c r="X77" s="7">
        <v>0.68</v>
      </c>
      <c r="Y77" s="7">
        <f t="shared" si="1"/>
        <v>2.814499132538653</v>
      </c>
    </row>
    <row r="78" spans="24:25" x14ac:dyDescent="0.2">
      <c r="X78" s="7">
        <v>0.69</v>
      </c>
      <c r="Y78" s="7">
        <f t="shared" si="1"/>
        <v>2.8318092362097484</v>
      </c>
    </row>
    <row r="79" spans="24:25" x14ac:dyDescent="0.2">
      <c r="X79" s="7">
        <v>0.7</v>
      </c>
      <c r="Y79" s="7">
        <f t="shared" si="1"/>
        <v>2.8489744379788782</v>
      </c>
    </row>
    <row r="80" spans="24:25" x14ac:dyDescent="0.2">
      <c r="X80" s="7">
        <v>0.71</v>
      </c>
      <c r="Y80" s="7">
        <f t="shared" si="1"/>
        <v>2.8659979951986667</v>
      </c>
    </row>
    <row r="81" spans="24:25" x14ac:dyDescent="0.2">
      <c r="X81" s="7">
        <v>0.72</v>
      </c>
      <c r="Y81" s="7">
        <f t="shared" si="1"/>
        <v>2.8828830473274532</v>
      </c>
    </row>
    <row r="82" spans="24:25" x14ac:dyDescent="0.2">
      <c r="X82" s="7">
        <v>0.73</v>
      </c>
      <c r="Y82" s="7">
        <f t="shared" si="1"/>
        <v>2.8996326217683657</v>
      </c>
    </row>
    <row r="83" spans="24:25" x14ac:dyDescent="0.2">
      <c r="X83" s="7">
        <v>0.74</v>
      </c>
      <c r="Y83" s="7">
        <f t="shared" si="1"/>
        <v>2.9162496393434538</v>
      </c>
    </row>
    <row r="84" spans="24:25" x14ac:dyDescent="0.2">
      <c r="X84" s="7">
        <v>0.75</v>
      </c>
      <c r="Y84" s="7">
        <f t="shared" si="1"/>
        <v>2.9327369194302966</v>
      </c>
    </row>
    <row r="85" spans="24:25" x14ac:dyDescent="0.2">
      <c r="X85" s="7">
        <v>0.76</v>
      </c>
      <c r="Y85" s="7">
        <f t="shared" si="1"/>
        <v>2.9490971847861056</v>
      </c>
    </row>
    <row r="86" spans="24:25" x14ac:dyDescent="0.2">
      <c r="X86" s="7">
        <v>0.77</v>
      </c>
      <c r="Y86" s="7">
        <f t="shared" si="1"/>
        <v>2.9653330660821862</v>
      </c>
    </row>
    <row r="87" spans="24:25" x14ac:dyDescent="0.2">
      <c r="X87" s="7">
        <v>0.78</v>
      </c>
      <c r="Y87" s="7">
        <f t="shared" si="1"/>
        <v>2.9814471061696639</v>
      </c>
    </row>
    <row r="88" spans="24:25" x14ac:dyDescent="0.2">
      <c r="X88" s="7">
        <v>0.79</v>
      </c>
      <c r="Y88" s="7">
        <f t="shared" si="1"/>
        <v>2.9974417640956439</v>
      </c>
    </row>
    <row r="89" spans="24:25" x14ac:dyDescent="0.2">
      <c r="X89" s="7">
        <v>0.8</v>
      </c>
      <c r="Y89" s="7">
        <f t="shared" si="1"/>
        <v>3.0133194188873471</v>
      </c>
    </row>
    <row r="90" spans="24:25" x14ac:dyDescent="0.2">
      <c r="X90" s="7">
        <v>0.81</v>
      </c>
      <c r="Y90" s="7">
        <f t="shared" si="1"/>
        <v>3.0290823731203806</v>
      </c>
    </row>
    <row r="91" spans="24:25" x14ac:dyDescent="0.2">
      <c r="X91" s="7">
        <v>0.82</v>
      </c>
      <c r="Y91" s="7">
        <f t="shared" si="1"/>
        <v>3.0447328562859384</v>
      </c>
    </row>
    <row r="92" spans="24:25" x14ac:dyDescent="0.2">
      <c r="X92" s="7">
        <v>0.83</v>
      </c>
      <c r="Y92" s="7">
        <f t="shared" si="1"/>
        <v>3.0602730279705685</v>
      </c>
    </row>
    <row r="93" spans="24:25" x14ac:dyDescent="0.2">
      <c r="X93" s="7">
        <v>0.84</v>
      </c>
      <c r="Y93" s="7">
        <f t="shared" si="1"/>
        <v>3.0757049808610866</v>
      </c>
    </row>
    <row r="94" spans="24:25" x14ac:dyDescent="0.2">
      <c r="X94" s="7">
        <v>0.85</v>
      </c>
      <c r="Y94" s="7">
        <f t="shared" si="1"/>
        <v>3.0910307435861855</v>
      </c>
    </row>
    <row r="95" spans="24:25" x14ac:dyDescent="0.2">
      <c r="X95" s="7">
        <v>0.86</v>
      </c>
      <c r="Y95" s="7">
        <f t="shared" si="1"/>
        <v>3.1062522834054467</v>
      </c>
    </row>
    <row r="96" spans="24:25" x14ac:dyDescent="0.2">
      <c r="X96" s="7">
        <v>0.87</v>
      </c>
      <c r="Y96" s="7">
        <f t="shared" si="1"/>
        <v>3.1213715087556126</v>
      </c>
    </row>
    <row r="97" spans="24:25" x14ac:dyDescent="0.2">
      <c r="X97" s="7">
        <v>0.88</v>
      </c>
      <c r="Y97" s="7">
        <f t="shared" si="1"/>
        <v>3.1363902716632417</v>
      </c>
    </row>
    <row r="98" spans="24:25" x14ac:dyDescent="0.2">
      <c r="X98" s="7">
        <v>0.89</v>
      </c>
      <c r="Y98" s="7">
        <f t="shared" si="1"/>
        <v>3.1513103700322067</v>
      </c>
    </row>
    <row r="99" spans="24:25" x14ac:dyDescent="0.2">
      <c r="X99" s="7">
        <v>0.9</v>
      </c>
      <c r="Y99" s="7">
        <f t="shared" si="1"/>
        <v>3.1661335498138414</v>
      </c>
    </row>
    <row r="100" spans="24:25" x14ac:dyDescent="0.2">
      <c r="X100" s="7">
        <v>0.91</v>
      </c>
      <c r="Y100" s="7">
        <f t="shared" si="1"/>
        <v>3.1808615070670005</v>
      </c>
    </row>
    <row r="101" spans="24:25" x14ac:dyDescent="0.2">
      <c r="X101" s="7">
        <v>0.92</v>
      </c>
      <c r="Y101" s="7">
        <f t="shared" si="1"/>
        <v>3.1954958899147567</v>
      </c>
    </row>
    <row r="102" spans="24:25" x14ac:dyDescent="0.2">
      <c r="X102" s="7">
        <v>0.93</v>
      </c>
      <c r="Y102" s="7">
        <f t="shared" si="1"/>
        <v>3.2100383004039874</v>
      </c>
    </row>
    <row r="103" spans="24:25" x14ac:dyDescent="0.2">
      <c r="X103" s="7">
        <v>0.94</v>
      </c>
      <c r="Y103" s="7">
        <f t="shared" si="1"/>
        <v>3.2244902962736597</v>
      </c>
    </row>
    <row r="104" spans="24:25" x14ac:dyDescent="0.2">
      <c r="X104" s="7">
        <v>0.95</v>
      </c>
      <c r="Y104" s="7">
        <f t="shared" si="1"/>
        <v>3.2388533926372163</v>
      </c>
    </row>
    <row r="105" spans="24:25" x14ac:dyDescent="0.2">
      <c r="X105" s="7">
        <v>0.96</v>
      </c>
      <c r="Y105" s="7">
        <f t="shared" si="1"/>
        <v>3.253129063584093</v>
      </c>
    </row>
    <row r="106" spans="24:25" x14ac:dyDescent="0.2">
      <c r="X106" s="7">
        <v>0.97</v>
      </c>
      <c r="Y106" s="7">
        <f t="shared" si="1"/>
        <v>3.2673187437050548</v>
      </c>
    </row>
    <row r="107" spans="24:25" x14ac:dyDescent="0.2">
      <c r="X107" s="7">
        <v>0.98</v>
      </c>
      <c r="Y107" s="7">
        <f t="shared" si="1"/>
        <v>3.2814238295457234</v>
      </c>
    </row>
    <row r="108" spans="24:25" x14ac:dyDescent="0.2">
      <c r="X108" s="7">
        <v>0.99</v>
      </c>
      <c r="Y108" s="7">
        <f t="shared" si="1"/>
        <v>3.2954456809923678</v>
      </c>
    </row>
    <row r="109" spans="24:25" x14ac:dyDescent="0.2">
      <c r="X109" s="7">
        <v>1</v>
      </c>
      <c r="Y109" s="7">
        <f t="shared" si="1"/>
        <v>3.3093856225937661</v>
      </c>
    </row>
    <row r="110" spans="24:25" x14ac:dyDescent="0.2">
      <c r="X110" s="7">
        <v>1.01</v>
      </c>
      <c r="Y110" s="7">
        <f t="shared" si="1"/>
        <v>3.3232449448227026</v>
      </c>
    </row>
    <row r="111" spans="24:25" x14ac:dyDescent="0.2">
      <c r="X111" s="7">
        <v>1.02</v>
      </c>
      <c r="Y111" s="7">
        <f t="shared" si="1"/>
        <v>3.3370249052804106</v>
      </c>
    </row>
    <row r="112" spans="24:25" x14ac:dyDescent="0.2">
      <c r="X112" s="7">
        <v>1.03</v>
      </c>
      <c r="Y112" s="7">
        <f t="shared" si="1"/>
        <v>3.3507267298470929</v>
      </c>
    </row>
    <row r="113" spans="24:25" x14ac:dyDescent="0.2">
      <c r="X113" s="7">
        <v>1.04</v>
      </c>
      <c r="Y113" s="7">
        <f t="shared" si="1"/>
        <v>3.3643516137814236</v>
      </c>
    </row>
    <row r="114" spans="24:25" x14ac:dyDescent="0.2">
      <c r="X114" s="7">
        <v>1.05</v>
      </c>
      <c r="Y114" s="7">
        <f t="shared" si="1"/>
        <v>3.377900722771749</v>
      </c>
    </row>
    <row r="115" spans="24:25" x14ac:dyDescent="0.2">
      <c r="X115" s="7">
        <v>1.06</v>
      </c>
      <c r="Y115" s="7">
        <f t="shared" si="1"/>
        <v>3.3913751939415744</v>
      </c>
    </row>
    <row r="116" spans="24:25" x14ac:dyDescent="0.2">
      <c r="X116" s="7">
        <v>1.07</v>
      </c>
      <c r="Y116" s="7">
        <f t="shared" si="1"/>
        <v>3.4047761368117144</v>
      </c>
    </row>
    <row r="117" spans="24:25" x14ac:dyDescent="0.2">
      <c r="X117" s="7">
        <v>1.08</v>
      </c>
      <c r="Y117" s="7">
        <f t="shared" si="1"/>
        <v>3.4181046342213688</v>
      </c>
    </row>
    <row r="118" spans="24:25" x14ac:dyDescent="0.2">
      <c r="X118" s="7">
        <v>1.0900000000000001</v>
      </c>
      <c r="Y118" s="7">
        <f t="shared" si="1"/>
        <v>3.4313617432102439</v>
      </c>
    </row>
    <row r="119" spans="24:25" x14ac:dyDescent="0.2">
      <c r="X119" s="7">
        <v>1.1000000000000001</v>
      </c>
      <c r="Y119" s="7">
        <f t="shared" si="1"/>
        <v>3.4445484958637009</v>
      </c>
    </row>
    <row r="120" spans="24:25" x14ac:dyDescent="0.2">
      <c r="X120" s="7">
        <v>1.1100000000000001</v>
      </c>
      <c r="Y120" s="7">
        <f t="shared" si="1"/>
        <v>3.4576659001228056</v>
      </c>
    </row>
    <row r="121" spans="24:25" x14ac:dyDescent="0.2">
      <c r="X121" s="7">
        <v>1.1200000000000001</v>
      </c>
      <c r="Y121" s="7">
        <f t="shared" si="1"/>
        <v>3.4707149405610496</v>
      </c>
    </row>
    <row r="122" spans="24:25" x14ac:dyDescent="0.2">
      <c r="X122" s="7">
        <v>1.1299999999999999</v>
      </c>
      <c r="Y122" s="7">
        <f t="shared" si="1"/>
        <v>3.4836965791293695</v>
      </c>
    </row>
    <row r="123" spans="24:25" x14ac:dyDescent="0.2">
      <c r="X123" s="7">
        <v>1.1399999999999999</v>
      </c>
      <c r="Y123" s="7">
        <f t="shared" si="1"/>
        <v>3.4966117558710677</v>
      </c>
    </row>
    <row r="124" spans="24:25" x14ac:dyDescent="0.2">
      <c r="X124" s="7">
        <v>1.1499999999999999</v>
      </c>
      <c r="Y124" s="7">
        <f t="shared" si="1"/>
        <v>3.5094613896080702</v>
      </c>
    </row>
    <row r="125" spans="24:25" x14ac:dyDescent="0.2">
      <c r="X125" s="7">
        <v>1.1599999999999999</v>
      </c>
      <c r="Y125" s="7">
        <f t="shared" si="1"/>
        <v>3.5222463785999167</v>
      </c>
    </row>
    <row r="126" spans="24:25" x14ac:dyDescent="0.2">
      <c r="X126" s="7">
        <v>1.17</v>
      </c>
      <c r="Y126" s="7">
        <f t="shared" si="1"/>
        <v>3.5349676011768105</v>
      </c>
    </row>
    <row r="127" spans="24:25" x14ac:dyDescent="0.2">
      <c r="X127" s="7">
        <v>1.18</v>
      </c>
      <c r="Y127" s="7">
        <f t="shared" si="1"/>
        <v>3.5476259163479327</v>
      </c>
    </row>
    <row r="128" spans="24:25" x14ac:dyDescent="0.2">
      <c r="X128" s="7">
        <v>1.19</v>
      </c>
      <c r="Y128" s="7">
        <f t="shared" si="1"/>
        <v>3.5602221643862091</v>
      </c>
    </row>
    <row r="129" spans="24:25" x14ac:dyDescent="0.2">
      <c r="X129" s="7">
        <v>1.2</v>
      </c>
      <c r="Y129" s="7">
        <f t="shared" si="1"/>
        <v>3.5727571673906242</v>
      </c>
    </row>
    <row r="130" spans="24:25" x14ac:dyDescent="0.2">
      <c r="X130" s="7">
        <v>1.21</v>
      </c>
      <c r="Y130" s="7">
        <f t="shared" si="1"/>
        <v>3.5852317298271301</v>
      </c>
    </row>
    <row r="131" spans="24:25" x14ac:dyDescent="0.2">
      <c r="X131" s="7">
        <v>1.22</v>
      </c>
      <c r="Y131" s="7">
        <f t="shared" si="1"/>
        <v>3.5976466390491084</v>
      </c>
    </row>
    <row r="132" spans="24:25" x14ac:dyDescent="0.2">
      <c r="X132" s="7">
        <v>1.23</v>
      </c>
      <c r="Y132" s="7">
        <f t="shared" si="1"/>
        <v>3.6100026657983704</v>
      </c>
    </row>
    <row r="133" spans="24:25" x14ac:dyDescent="0.2">
      <c r="X133" s="7">
        <v>1.24</v>
      </c>
      <c r="Y133" s="7">
        <f t="shared" si="1"/>
        <v>3.6223005646875159</v>
      </c>
    </row>
    <row r="134" spans="24:25" x14ac:dyDescent="0.2">
      <c r="X134" s="7">
        <v>1.25</v>
      </c>
      <c r="Y134" s="7">
        <f t="shared" si="1"/>
        <v>3.6345410746645364</v>
      </c>
    </row>
    <row r="135" spans="24:25" x14ac:dyDescent="0.2">
      <c r="X135" s="7">
        <v>1.26</v>
      </c>
      <c r="Y135" s="7">
        <f t="shared" si="1"/>
        <v>3.6467249194604232</v>
      </c>
    </row>
    <row r="136" spans="24:25" x14ac:dyDescent="0.2">
      <c r="X136" s="7">
        <v>1.27</v>
      </c>
      <c r="Y136" s="7">
        <f t="shared" si="1"/>
        <v>3.6588528080205487</v>
      </c>
    </row>
    <row r="137" spans="24:25" x14ac:dyDescent="0.2">
      <c r="X137" s="7">
        <v>1.28</v>
      </c>
      <c r="Y137" s="7">
        <f t="shared" si="1"/>
        <v>3.6709254349205178</v>
      </c>
    </row>
    <row r="138" spans="24:25" x14ac:dyDescent="0.2">
      <c r="X138" s="7">
        <v>1.29</v>
      </c>
      <c r="Y138" s="7">
        <f t="shared" ref="Y138:Y201" si="2">IF(X138&lt;=0.15,1.5,0.64*(X138*50)^0.42)</f>
        <v>3.6829434807671806</v>
      </c>
    </row>
    <row r="139" spans="24:25" x14ac:dyDescent="0.2">
      <c r="X139" s="7">
        <v>1.3</v>
      </c>
      <c r="Y139" s="7">
        <f t="shared" si="2"/>
        <v>3.6949076125854354</v>
      </c>
    </row>
    <row r="140" spans="24:25" x14ac:dyDescent="0.2">
      <c r="X140" s="7">
        <v>1.31</v>
      </c>
      <c r="Y140" s="7">
        <f t="shared" si="2"/>
        <v>3.7068184841914347</v>
      </c>
    </row>
    <row r="141" spans="24:25" x14ac:dyDescent="0.2">
      <c r="X141" s="7">
        <v>1.32</v>
      </c>
      <c r="Y141" s="7">
        <f t="shared" si="2"/>
        <v>3.7186767365527658</v>
      </c>
    </row>
    <row r="142" spans="24:25" x14ac:dyDescent="0.2">
      <c r="X142" s="7">
        <v>1.33</v>
      </c>
      <c r="Y142" s="7">
        <f t="shared" si="2"/>
        <v>3.7304829981361762</v>
      </c>
    </row>
    <row r="143" spans="24:25" x14ac:dyDescent="0.2">
      <c r="X143" s="7">
        <v>1.34</v>
      </c>
      <c r="Y143" s="7">
        <f t="shared" si="2"/>
        <v>3.7422378852433313</v>
      </c>
    </row>
    <row r="144" spans="24:25" x14ac:dyDescent="0.2">
      <c r="X144" s="7">
        <v>1.35</v>
      </c>
      <c r="Y144" s="7">
        <f t="shared" si="2"/>
        <v>3.7539420023351391</v>
      </c>
    </row>
    <row r="145" spans="24:25" x14ac:dyDescent="0.2">
      <c r="X145" s="7">
        <v>1.36</v>
      </c>
      <c r="Y145" s="7">
        <f t="shared" si="2"/>
        <v>3.7655959423450742</v>
      </c>
    </row>
    <row r="146" spans="24:25" x14ac:dyDescent="0.2">
      <c r="X146" s="7">
        <v>1.37</v>
      </c>
      <c r="Y146" s="7">
        <f t="shared" si="2"/>
        <v>3.7772002869819934</v>
      </c>
    </row>
    <row r="147" spans="24:25" x14ac:dyDescent="0.2">
      <c r="X147" s="7">
        <v>1.38</v>
      </c>
      <c r="Y147" s="7">
        <f t="shared" si="2"/>
        <v>3.788755607022837</v>
      </c>
    </row>
    <row r="148" spans="24:25" x14ac:dyDescent="0.2">
      <c r="X148" s="7">
        <v>1.39</v>
      </c>
      <c r="Y148" s="7">
        <f t="shared" si="2"/>
        <v>3.8002624625956343</v>
      </c>
    </row>
    <row r="149" spans="24:25" x14ac:dyDescent="0.2">
      <c r="X149" s="7">
        <v>1.4</v>
      </c>
      <c r="Y149" s="7">
        <f t="shared" si="2"/>
        <v>3.8117214034532192</v>
      </c>
    </row>
    <row r="150" spans="24:25" x14ac:dyDescent="0.2">
      <c r="X150" s="7">
        <v>1.41</v>
      </c>
      <c r="Y150" s="7">
        <f t="shared" si="2"/>
        <v>3.8231329692379776</v>
      </c>
    </row>
    <row r="151" spans="24:25" x14ac:dyDescent="0.2">
      <c r="X151" s="7">
        <v>1.42</v>
      </c>
      <c r="Y151" s="7">
        <f t="shared" si="2"/>
        <v>3.8344976897380509</v>
      </c>
    </row>
    <row r="152" spans="24:25" x14ac:dyDescent="0.2">
      <c r="X152" s="7">
        <v>1.43</v>
      </c>
      <c r="Y152" s="7">
        <f t="shared" si="2"/>
        <v>3.8458160851352665</v>
      </c>
    </row>
    <row r="153" spans="24:25" x14ac:dyDescent="0.2">
      <c r="X153" s="7">
        <v>1.44</v>
      </c>
      <c r="Y153" s="7">
        <f t="shared" si="2"/>
        <v>3.8570886662451542</v>
      </c>
    </row>
    <row r="154" spans="24:25" x14ac:dyDescent="0.2">
      <c r="X154" s="7">
        <v>1.45</v>
      </c>
      <c r="Y154" s="7">
        <f t="shared" si="2"/>
        <v>3.868315934749333</v>
      </c>
    </row>
    <row r="155" spans="24:25" x14ac:dyDescent="0.2">
      <c r="X155" s="7">
        <v>1.46</v>
      </c>
      <c r="Y155" s="7">
        <f t="shared" si="2"/>
        <v>3.8794983834205921</v>
      </c>
    </row>
    <row r="156" spans="24:25" x14ac:dyDescent="0.2">
      <c r="X156" s="7">
        <v>1.47</v>
      </c>
      <c r="Y156" s="7">
        <f t="shared" si="2"/>
        <v>3.8906364963409028</v>
      </c>
    </row>
    <row r="157" spans="24:25" x14ac:dyDescent="0.2">
      <c r="X157" s="7">
        <v>1.48</v>
      </c>
      <c r="Y157" s="7">
        <f t="shared" si="2"/>
        <v>3.9017307491126689</v>
      </c>
    </row>
    <row r="158" spans="24:25" x14ac:dyDescent="0.2">
      <c r="X158" s="7">
        <v>1.49</v>
      </c>
      <c r="Y158" s="7">
        <f t="shared" si="2"/>
        <v>3.9127816090634338</v>
      </c>
    </row>
    <row r="159" spans="24:25" x14ac:dyDescent="0.2">
      <c r="X159" s="7">
        <v>1.5</v>
      </c>
      <c r="Y159" s="7">
        <f t="shared" si="2"/>
        <v>3.9237895354443313</v>
      </c>
    </row>
    <row r="160" spans="24:25" x14ac:dyDescent="0.2">
      <c r="X160" s="7">
        <v>1.51</v>
      </c>
      <c r="Y160" s="7">
        <f t="shared" si="2"/>
        <v>3.9347549796224652</v>
      </c>
    </row>
    <row r="161" spans="24:25" x14ac:dyDescent="0.2">
      <c r="X161" s="7">
        <v>1.52</v>
      </c>
      <c r="Y161" s="7">
        <f t="shared" si="2"/>
        <v>3.9456783852674802</v>
      </c>
    </row>
    <row r="162" spans="24:25" x14ac:dyDescent="0.2">
      <c r="X162" s="7">
        <v>1.53</v>
      </c>
      <c r="Y162" s="7">
        <f t="shared" si="2"/>
        <v>3.9565601885325128</v>
      </c>
    </row>
    <row r="163" spans="24:25" x14ac:dyDescent="0.2">
      <c r="X163" s="7">
        <v>1.54</v>
      </c>
      <c r="Y163" s="7">
        <f t="shared" si="2"/>
        <v>3.9674008182297436</v>
      </c>
    </row>
    <row r="164" spans="24:25" x14ac:dyDescent="0.2">
      <c r="X164" s="7">
        <v>1.55</v>
      </c>
      <c r="Y164" s="7">
        <f t="shared" si="2"/>
        <v>3.9782006960007257</v>
      </c>
    </row>
    <row r="165" spans="24:25" x14ac:dyDescent="0.2">
      <c r="X165" s="7">
        <v>1.56</v>
      </c>
      <c r="Y165" s="7">
        <f t="shared" si="2"/>
        <v>3.9889602364817085</v>
      </c>
    </row>
    <row r="166" spans="24:25" x14ac:dyDescent="0.2">
      <c r="X166" s="7">
        <v>1.57</v>
      </c>
      <c r="Y166" s="7">
        <f t="shared" si="2"/>
        <v>3.9996798474640984</v>
      </c>
    </row>
    <row r="167" spans="24:25" x14ac:dyDescent="0.2">
      <c r="X167" s="7">
        <v>1.58</v>
      </c>
      <c r="Y167" s="7">
        <f t="shared" si="2"/>
        <v>4.0103599300502548</v>
      </c>
    </row>
    <row r="168" spans="24:25" x14ac:dyDescent="0.2">
      <c r="X168" s="7">
        <v>1.59</v>
      </c>
      <c r="Y168" s="7">
        <f t="shared" si="2"/>
        <v>4.0210008788047791</v>
      </c>
    </row>
    <row r="169" spans="24:25" x14ac:dyDescent="0.2">
      <c r="X169" s="7">
        <v>1.6</v>
      </c>
      <c r="Y169" s="7">
        <f t="shared" si="2"/>
        <v>4.031603081901455</v>
      </c>
    </row>
    <row r="170" spans="24:25" x14ac:dyDescent="0.2">
      <c r="X170" s="7">
        <v>1.61</v>
      </c>
      <c r="Y170" s="7">
        <f t="shared" si="2"/>
        <v>4.0421669212659834</v>
      </c>
    </row>
    <row r="171" spans="24:25" x14ac:dyDescent="0.2">
      <c r="X171" s="7">
        <v>1.62</v>
      </c>
      <c r="Y171" s="7">
        <f t="shared" si="2"/>
        <v>4.052692772714666</v>
      </c>
    </row>
    <row r="172" spans="24:25" x14ac:dyDescent="0.2">
      <c r="X172" s="7">
        <v>1.63</v>
      </c>
      <c r="Y172" s="7">
        <f t="shared" si="2"/>
        <v>4.0631810060891818</v>
      </c>
    </row>
    <row r="173" spans="24:25" x14ac:dyDescent="0.2">
      <c r="X173" s="7">
        <v>1.64</v>
      </c>
      <c r="Y173" s="7">
        <f t="shared" si="2"/>
        <v>4.0736319853875811</v>
      </c>
    </row>
    <row r="174" spans="24:25" x14ac:dyDescent="0.2">
      <c r="X174" s="7">
        <v>1.65</v>
      </c>
      <c r="Y174" s="7">
        <f t="shared" si="2"/>
        <v>4.0840460688916131</v>
      </c>
    </row>
    <row r="175" spans="24:25" x14ac:dyDescent="0.2">
      <c r="X175" s="7">
        <v>1.66</v>
      </c>
      <c r="Y175" s="7">
        <f t="shared" si="2"/>
        <v>4.0944236092905548</v>
      </c>
    </row>
    <row r="176" spans="24:25" x14ac:dyDescent="0.2">
      <c r="X176" s="7">
        <v>1.67</v>
      </c>
      <c r="Y176" s="7">
        <f t="shared" si="2"/>
        <v>4.1047649538015918</v>
      </c>
    </row>
    <row r="177" spans="24:25" x14ac:dyDescent="0.2">
      <c r="X177" s="7">
        <v>1.68</v>
      </c>
      <c r="Y177" s="7">
        <f t="shared" si="2"/>
        <v>4.1150704442869381</v>
      </c>
    </row>
    <row r="178" spans="24:25" x14ac:dyDescent="0.2">
      <c r="X178" s="7">
        <v>1.69</v>
      </c>
      <c r="Y178" s="7">
        <f t="shared" si="2"/>
        <v>4.1253404173677515</v>
      </c>
    </row>
    <row r="179" spans="24:25" x14ac:dyDescent="0.2">
      <c r="X179" s="7">
        <v>1.7</v>
      </c>
      <c r="Y179" s="7">
        <f t="shared" si="2"/>
        <v>4.1355752045349625</v>
      </c>
    </row>
    <row r="180" spans="24:25" x14ac:dyDescent="0.2">
      <c r="X180" s="7">
        <v>1.71</v>
      </c>
      <c r="Y180" s="7">
        <f t="shared" si="2"/>
        <v>4.1457751322571328</v>
      </c>
    </row>
    <row r="181" spans="24:25" x14ac:dyDescent="0.2">
      <c r="X181" s="7">
        <v>1.72</v>
      </c>
      <c r="Y181" s="7">
        <f t="shared" si="2"/>
        <v>4.1559405220854257</v>
      </c>
    </row>
    <row r="182" spans="24:25" x14ac:dyDescent="0.2">
      <c r="X182" s="7">
        <v>1.73</v>
      </c>
      <c r="Y182" s="7">
        <f t="shared" si="2"/>
        <v>4.1660716907557909</v>
      </c>
    </row>
    <row r="183" spans="24:25" x14ac:dyDescent="0.2">
      <c r="X183" s="7">
        <v>1.74</v>
      </c>
      <c r="Y183" s="7">
        <f t="shared" si="2"/>
        <v>4.1761689502884334</v>
      </c>
    </row>
    <row r="184" spans="24:25" x14ac:dyDescent="0.2">
      <c r="X184" s="7">
        <v>1.75</v>
      </c>
      <c r="Y184" s="7">
        <f t="shared" si="2"/>
        <v>4.1862326080846897</v>
      </c>
    </row>
    <row r="185" spans="24:25" x14ac:dyDescent="0.2">
      <c r="X185" s="7">
        <v>1.76</v>
      </c>
      <c r="Y185" s="7">
        <f t="shared" si="2"/>
        <v>4.1962629670213509</v>
      </c>
    </row>
    <row r="186" spans="24:25" x14ac:dyDescent="0.2">
      <c r="X186" s="7">
        <v>1.77</v>
      </c>
      <c r="Y186" s="7">
        <f t="shared" si="2"/>
        <v>4.2062603255425586</v>
      </c>
    </row>
    <row r="187" spans="24:25" x14ac:dyDescent="0.2">
      <c r="X187" s="7">
        <v>1.78</v>
      </c>
      <c r="Y187" s="7">
        <f t="shared" si="2"/>
        <v>4.2162249777493086</v>
      </c>
    </row>
    <row r="188" spans="24:25" x14ac:dyDescent="0.2">
      <c r="X188" s="7">
        <v>1.79</v>
      </c>
      <c r="Y188" s="7">
        <f t="shared" si="2"/>
        <v>4.2261572134866547</v>
      </c>
    </row>
    <row r="189" spans="24:25" x14ac:dyDescent="0.2">
      <c r="X189" s="7">
        <v>1.8</v>
      </c>
      <c r="Y189" s="7">
        <f t="shared" si="2"/>
        <v>4.2360573184287054</v>
      </c>
    </row>
    <row r="190" spans="24:25" x14ac:dyDescent="0.2">
      <c r="X190" s="7">
        <v>1.81</v>
      </c>
      <c r="Y190" s="7">
        <f t="shared" si="2"/>
        <v>4.2459255741614355</v>
      </c>
    </row>
    <row r="191" spans="24:25" x14ac:dyDescent="0.2">
      <c r="X191" s="7">
        <v>1.82</v>
      </c>
      <c r="Y191" s="7">
        <f t="shared" si="2"/>
        <v>4.2557622582634185</v>
      </c>
    </row>
    <row r="192" spans="24:25" x14ac:dyDescent="0.2">
      <c r="X192" s="7">
        <v>1.83</v>
      </c>
      <c r="Y192" s="7">
        <f t="shared" si="2"/>
        <v>4.2655676443845412</v>
      </c>
    </row>
    <row r="193" spans="24:25" x14ac:dyDescent="0.2">
      <c r="X193" s="7">
        <v>1.84</v>
      </c>
      <c r="Y193" s="7">
        <f t="shared" si="2"/>
        <v>4.2753420023227218</v>
      </c>
    </row>
    <row r="194" spans="24:25" x14ac:dyDescent="0.2">
      <c r="X194" s="7">
        <v>1.85</v>
      </c>
      <c r="Y194" s="7">
        <f t="shared" si="2"/>
        <v>4.2850855980987532</v>
      </c>
    </row>
    <row r="195" spans="24:25" x14ac:dyDescent="0.2">
      <c r="X195" s="7">
        <v>1.86</v>
      </c>
      <c r="Y195" s="7">
        <f t="shared" si="2"/>
        <v>4.2947986940292742</v>
      </c>
    </row>
    <row r="196" spans="24:25" x14ac:dyDescent="0.2">
      <c r="X196" s="7">
        <v>1.87</v>
      </c>
      <c r="Y196" s="7">
        <f t="shared" si="2"/>
        <v>4.30448154879796</v>
      </c>
    </row>
    <row r="197" spans="24:25" x14ac:dyDescent="0.2">
      <c r="X197" s="7">
        <v>1.88</v>
      </c>
      <c r="Y197" s="7">
        <f t="shared" si="2"/>
        <v>4.3141344175249641</v>
      </c>
    </row>
    <row r="198" spans="24:25" x14ac:dyDescent="0.2">
      <c r="X198" s="7">
        <v>1.89</v>
      </c>
      <c r="Y198" s="7">
        <f t="shared" si="2"/>
        <v>4.3237575518346709</v>
      </c>
    </row>
    <row r="199" spans="24:25" x14ac:dyDescent="0.2">
      <c r="X199" s="7">
        <v>1.9</v>
      </c>
      <c r="Y199" s="7">
        <f t="shared" si="2"/>
        <v>4.3333511999218146</v>
      </c>
    </row>
    <row r="200" spans="24:25" x14ac:dyDescent="0.2">
      <c r="X200" s="7">
        <v>1.91</v>
      </c>
      <c r="Y200" s="7">
        <f t="shared" si="2"/>
        <v>4.3429156066160042</v>
      </c>
    </row>
    <row r="201" spans="24:25" x14ac:dyDescent="0.2">
      <c r="X201" s="7">
        <v>1.92</v>
      </c>
      <c r="Y201" s="7">
        <f t="shared" si="2"/>
        <v>4.3524510134446999</v>
      </c>
    </row>
    <row r="202" spans="24:25" x14ac:dyDescent="0.2">
      <c r="X202" s="7">
        <v>1.93</v>
      </c>
      <c r="Y202" s="7">
        <f t="shared" ref="Y202:Y209" si="3">IF(X202&lt;=0.15,1.5,0.64*(X202*50)^0.42)</f>
        <v>4.3619576586946938</v>
      </c>
    </row>
    <row r="203" spans="24:25" x14ac:dyDescent="0.2">
      <c r="X203" s="7">
        <v>1.94</v>
      </c>
      <c r="Y203" s="7">
        <f t="shared" si="3"/>
        <v>4.3714357774721355</v>
      </c>
    </row>
    <row r="204" spans="24:25" x14ac:dyDescent="0.2">
      <c r="X204" s="7">
        <v>1.95</v>
      </c>
      <c r="Y204" s="7">
        <f t="shared" si="3"/>
        <v>4.3808856017611326</v>
      </c>
    </row>
    <row r="205" spans="24:25" x14ac:dyDescent="0.2">
      <c r="X205" s="7">
        <v>1.96</v>
      </c>
      <c r="Y205" s="7">
        <f t="shared" si="3"/>
        <v>4.3903073604809899</v>
      </c>
    </row>
    <row r="206" spans="24:25" x14ac:dyDescent="0.2">
      <c r="X206" s="7">
        <v>1.97</v>
      </c>
      <c r="Y206" s="7">
        <f t="shared" si="3"/>
        <v>4.3997012795421053</v>
      </c>
    </row>
    <row r="207" spans="24:25" x14ac:dyDescent="0.2">
      <c r="X207" s="7">
        <v>1.98</v>
      </c>
      <c r="Y207" s="7">
        <f t="shared" si="3"/>
        <v>4.4090675819005716</v>
      </c>
    </row>
    <row r="208" spans="24:25" x14ac:dyDescent="0.2">
      <c r="X208" s="7">
        <v>1.99</v>
      </c>
      <c r="Y208" s="7">
        <f t="shared" si="3"/>
        <v>4.4184064876115121</v>
      </c>
    </row>
    <row r="209" spans="24:25" x14ac:dyDescent="0.2">
      <c r="X209" s="7">
        <v>2</v>
      </c>
      <c r="Y209" s="7">
        <f t="shared" si="3"/>
        <v>4.427718213881195</v>
      </c>
    </row>
  </sheetData>
  <customSheetViews>
    <customSheetView guid="{FBC9E72A-12D2-4F63-AAA0-F5713D337A2C}">
      <selection activeCell="H35" sqref="H35"/>
      <pageMargins left="0.75" right="0.75" top="1" bottom="1" header="0.5" footer="0.5"/>
      <headerFooter alignWithMargins="0"/>
    </customSheetView>
  </customSheetViews>
  <mergeCells count="2">
    <mergeCell ref="L37:T37"/>
    <mergeCell ref="L38:T38"/>
  </mergeCells>
  <phoneticPr fontId="3" type="noConversion"/>
  <pageMargins left="0.75" right="0.75" top="1" bottom="1" header="0.5" footer="0.5"/>
  <pageSetup scale="56" orientation="portrait" horizontalDpi="1200" verticalDpi="1200" r:id="rId1"/>
  <headerFooter alignWithMargins="0"/>
  <colBreaks count="2" manualBreakCount="2">
    <brk id="9" max="1048575" man="1"/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TPZ</vt:lpstr>
      <vt:lpstr>SRZ</vt:lpstr>
    </vt:vector>
  </TitlesOfParts>
  <Company>Newcastle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dharris</dc:creator>
  <cp:lastModifiedBy>joey trongchittham</cp:lastModifiedBy>
  <dcterms:created xsi:type="dcterms:W3CDTF">2013-11-05T04:35:04Z</dcterms:created>
  <dcterms:modified xsi:type="dcterms:W3CDTF">2020-03-23T00:02:14Z</dcterms:modified>
</cp:coreProperties>
</file>